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carlos.moreno.sefin\Desktop\SISTEMA DE ALERTAS\2025\4to trimestre 2025\"/>
    </mc:Choice>
  </mc:AlternateContent>
  <xr:revisionPtr revIDLastSave="0" documentId="13_ncr:1_{611C6B35-F93B-4DD8-84B6-0656ADC0535E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 1 Situación financiera" sheetId="1" r:id="rId1"/>
    <sheet name="2 Analitico de la Deuda" sheetId="3" r:id="rId2"/>
    <sheet name="3 obligaciones" sheetId="9" r:id="rId3"/>
    <sheet name="4 Bal. Presup" sheetId="4" r:id="rId4"/>
    <sheet name="5 Ingresos" sheetId="5" r:id="rId5"/>
    <sheet name="6A COG" sheetId="6" r:id="rId6"/>
    <sheet name="6B CA" sheetId="8" r:id="rId7"/>
  </sheets>
  <definedNames>
    <definedName name="_xlnm._FilterDatabase" localSheetId="5" hidden="1">'6A COG'!$A$7:$H$164</definedName>
    <definedName name="_xlnm._FilterDatabase" localSheetId="6" hidden="1">'6B CA'!$A$7:$B$259</definedName>
    <definedName name="_xlnm.Print_Area" localSheetId="0">' 1 Situación financiera'!$A$1:$I$82</definedName>
    <definedName name="_xlnm.Print_Area" localSheetId="1">'2 Analitico de la Deuda'!$A$1:$J$71</definedName>
    <definedName name="_xlnm.Print_Area" localSheetId="2">'3 obligaciones'!$A$1:$L$22</definedName>
    <definedName name="_xlnm.Print_Area" localSheetId="3">'4 Bal. Presup'!$A$2:$F$71</definedName>
    <definedName name="_xlnm.Print_Area" localSheetId="4">'5 Ingresos'!$A$1:$I$80</definedName>
    <definedName name="_xlnm.Print_Area" localSheetId="5">'6A COG'!$A$1:$H$164</definedName>
    <definedName name="_xlnm.Print_Area" localSheetId="6">'6B CA'!$A$1:$H$262</definedName>
    <definedName name="_xlnm.Print_Titles" localSheetId="4">'5 Ingresos'!$1:$7</definedName>
    <definedName name="_xlnm.Print_Titles" localSheetId="5">'6A COG'!$2:$8</definedName>
    <definedName name="_xlnm.Print_Titles" localSheetId="6">'6B CA'!$2:$8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9" l="1"/>
  <c r="J19" i="9" s="1"/>
  <c r="I7" i="9"/>
  <c r="I19" i="9" s="1"/>
  <c r="H7" i="9"/>
  <c r="H19" i="9" s="1"/>
  <c r="F7" i="9"/>
  <c r="F19" i="9" s="1"/>
  <c r="P87" i="3" l="1"/>
  <c r="H54" i="3"/>
  <c r="G54" i="3"/>
  <c r="D54" i="3"/>
  <c r="I53" i="3"/>
  <c r="H50" i="3"/>
  <c r="H47" i="3" s="1"/>
  <c r="H49" i="3"/>
  <c r="G48" i="3"/>
  <c r="J47" i="3"/>
  <c r="I47" i="3"/>
  <c r="G47" i="3"/>
  <c r="F47" i="3"/>
  <c r="E47" i="3"/>
  <c r="D47" i="3"/>
  <c r="H45" i="3"/>
  <c r="H44" i="3"/>
  <c r="H43" i="3"/>
  <c r="F43" i="3"/>
  <c r="F42" i="3" s="1"/>
  <c r="H42" i="3" s="1"/>
  <c r="J42" i="3"/>
  <c r="I42" i="3"/>
  <c r="I54" i="3" s="1"/>
  <c r="I55" i="3" s="1"/>
  <c r="G42" i="3"/>
  <c r="E42" i="3"/>
  <c r="F38" i="3"/>
  <c r="H38" i="3" s="1"/>
  <c r="E38" i="3"/>
  <c r="H36" i="3"/>
  <c r="H35" i="3"/>
  <c r="H34" i="3"/>
  <c r="H33" i="3"/>
  <c r="H32" i="3"/>
  <c r="H31" i="3"/>
  <c r="H29" i="3" s="1"/>
  <c r="H28" i="3" s="1"/>
  <c r="J30" i="3"/>
  <c r="J29" i="3" s="1"/>
  <c r="J28" i="3" s="1"/>
  <c r="H30" i="3"/>
  <c r="F30" i="3"/>
  <c r="I29" i="3"/>
  <c r="I28" i="3" s="1"/>
  <c r="G29" i="3"/>
  <c r="F29" i="3"/>
  <c r="F28" i="3" s="1"/>
  <c r="E29" i="3"/>
  <c r="E28" i="3" s="1"/>
  <c r="D29" i="3"/>
  <c r="G28" i="3"/>
  <c r="D28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8" i="3" s="1"/>
  <c r="H7" i="3" s="1"/>
  <c r="H10" i="3"/>
  <c r="H9" i="3"/>
  <c r="J8" i="3"/>
  <c r="J7" i="3" s="1"/>
  <c r="J6" i="3" s="1"/>
  <c r="J40" i="3" s="1"/>
  <c r="I8" i="3"/>
  <c r="I7" i="3" s="1"/>
  <c r="G8" i="3"/>
  <c r="F8" i="3"/>
  <c r="F7" i="3" s="1"/>
  <c r="F6" i="3" s="1"/>
  <c r="F40" i="3" s="1"/>
  <c r="E8" i="3"/>
  <c r="E7" i="3" s="1"/>
  <c r="D8" i="3"/>
  <c r="G7" i="3"/>
  <c r="D7" i="3"/>
  <c r="D6" i="3" s="1"/>
  <c r="D40" i="3" s="1"/>
  <c r="G6" i="3"/>
  <c r="G40" i="3" s="1"/>
  <c r="I6" i="3" l="1"/>
  <c r="I40" i="3" s="1"/>
  <c r="H6" i="3"/>
  <c r="E6" i="3"/>
  <c r="E40" i="3" s="1"/>
  <c r="H40" i="3" s="1"/>
  <c r="D60" i="1" l="1"/>
  <c r="D9" i="1"/>
  <c r="I79" i="1" l="1"/>
  <c r="I75" i="1"/>
  <c r="I68" i="1"/>
  <c r="I63" i="1"/>
  <c r="I57" i="1"/>
  <c r="I42" i="1"/>
  <c r="I38" i="1"/>
  <c r="I31" i="1"/>
  <c r="I27" i="1"/>
  <c r="I23" i="1"/>
  <c r="I19" i="1"/>
  <c r="I47" i="1" s="1"/>
  <c r="I59" i="1" s="1"/>
  <c r="I81" i="1" s="1"/>
  <c r="I9" i="1"/>
  <c r="E60" i="1"/>
  <c r="E41" i="1"/>
  <c r="E38" i="1"/>
  <c r="E31" i="1"/>
  <c r="E25" i="1"/>
  <c r="E17" i="1"/>
  <c r="E9" i="1"/>
  <c r="E47" i="1" s="1"/>
  <c r="E62" i="1" l="1"/>
  <c r="H23" i="1"/>
  <c r="H42" i="1" l="1"/>
  <c r="H19" i="1" l="1"/>
  <c r="H38" i="1" l="1"/>
  <c r="H75" i="1" l="1"/>
  <c r="H68" i="1"/>
  <c r="H63" i="1"/>
  <c r="H57" i="1"/>
  <c r="D41" i="1"/>
  <c r="D38" i="1"/>
  <c r="D31" i="1"/>
  <c r="D25" i="1"/>
  <c r="H31" i="1"/>
  <c r="H27" i="1"/>
  <c r="H9" i="1"/>
  <c r="D17" i="1"/>
  <c r="D47" i="1" l="1"/>
  <c r="D62" i="1" s="1"/>
  <c r="H79" i="1"/>
  <c r="H47" i="1"/>
  <c r="H59" i="1" s="1"/>
  <c r="H81" i="1" l="1"/>
  <c r="K81" i="1" l="1"/>
  <c r="L71" i="1"/>
  <c r="M79" i="1"/>
</calcChain>
</file>

<file path=xl/sharedStrings.xml><?xml version="1.0" encoding="utf-8"?>
<sst xmlns="http://schemas.openxmlformats.org/spreadsheetml/2006/main" count="838" uniqueCount="598">
  <si>
    <t>Estado de Situación Financiera Detallado-LDF</t>
  </si>
  <si>
    <t>GOBIERNO DEL ESTADO DE SAN LUIS POTOSI</t>
  </si>
  <si>
    <t>(PESOS)</t>
  </si>
  <si>
    <t>Concepto</t>
  </si>
  <si>
    <t>ACTIVO</t>
  </si>
  <si>
    <t>Activo Circulante</t>
  </si>
  <si>
    <t>a. Efectivo y Equivalente (a=a1+a2+a3+a4+a5+a6+a7)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</si>
  <si>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</si>
  <si>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</si>
  <si>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</si>
  <si>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</si>
  <si>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</si>
  <si>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b2) Cuentas por Cobrar a Corto Plazo</t>
  </si>
  <si>
    <t>b3) Deudores Diversos por Cobrar a Corto Plazo</t>
  </si>
  <si>
    <t>b4) Ingresos por Recuperar a Corto Plazo</t>
  </si>
  <si>
    <t>b5) Deudores por Anticipos de la Tesorería a Corto Plazo</t>
  </si>
  <si>
    <t>b6) Préstamos Otorgados a Corto Plazo</t>
  </si>
  <si>
    <t>b7) Otros Derechos a Recibir Efectivo o Equivalentes a Corto Plazo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</si>
  <si>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</si>
  <si>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</si>
  <si>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</si>
  <si>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</si>
  <si>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</si>
  <si>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</si>
  <si>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</si>
  <si>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</si>
  <si>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Intereses, Comisiones y Otros Gastos de la Deuda Pública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</si>
  <si>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</si>
  <si>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</si>
  <si>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</si>
  <si>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</si>
  <si>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</si>
  <si>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por Contratistas por Obras Públicas por Pagar a Corto Plazo</t>
  </si>
  <si>
    <t>b3) Otros Documentos por Pagar a Corto Plazo</t>
  </si>
  <si>
    <t>c. Porción a Corto Plazo de la Deuda Pública a Largo Plazo (c=c1+c2)</t>
  </si>
  <si>
    <t>c1) Porción a Corto Plazo de la Deuda Pública</t>
  </si>
  <si>
    <t>c2) Porción a Corto Plazo de Arrendamiento Financiero</t>
  </si>
  <si>
    <t>d. Títulos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</si>
  <si>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</si>
  <si>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</si>
  <si>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</si>
  <si>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</si>
  <si>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Garantía y/o Administración a Corto Plazo (f=f1+f2+f3+f4+f5+f6)</t>
  </si>
  <si>
    <t>f1) Fondos de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</si>
  <si>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</si>
  <si>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</si>
  <si>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</si>
  <si>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</si>
  <si>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f6) Valores y Bienes en Garantía a Corto Plazo</t>
  </si>
  <si>
    <t>g. Provisiones a Corto Plazo (g=g1+g2+g3)</t>
  </si>
  <si>
    <t>g1) Provisión por Demandas y Juicios a Corto Plazo</t>
  </si>
  <si>
    <t>g2) Provisión para Contingencias a Corto Plazo</t>
  </si>
  <si>
    <t>g3) Otras Provisiones a Corto Plazo</t>
  </si>
  <si>
    <t>c. Derechos a Recibir Bienes o Servicios (c=c1+c2+c3+c4+c5)</t>
  </si>
  <si>
    <t>c3) Anticipo a Proveedores por Adquisición de Bienes Intangibles a Corto Plazo</t>
  </si>
  <si>
    <t>c4) Anticipo a Contratistas por Obras Públicas a Corto Plazo</t>
  </si>
  <si>
    <t>c5) Otros Derechos a Recibir Bienes o Servicios a Corto Plazo</t>
  </si>
  <si>
    <t>d. Inventarios (d=d1+d2+d3+d4+d5)</t>
  </si>
  <si>
    <t>d1) Inventario de Mercancías para Venta</t>
  </si>
  <si>
    <t>d2) Inventario de Mercancías Terminadas</t>
  </si>
  <si>
    <t>d3) Inventario de Mercancías en Proceso de Elaboración</t>
  </si>
  <si>
    <t>d4) Inventario de Materias Primas, Materiales y Suministros para Producción</t>
  </si>
  <si>
    <t>d5) Bienes en Tránsito</t>
  </si>
  <si>
    <t>e. Almacenes</t>
  </si>
  <si>
    <t>f. Estimación por pérdida o Deterioro de Activos Circulantes (f=f1+f2)</t>
  </si>
  <si>
    <t>f2) Estimación por Deterioro de Inventarios</t>
  </si>
  <si>
    <t>g. Otros Activos Circulantes (g=g1+g2+g3+g4)</t>
  </si>
  <si>
    <t>g1) Valores en Garantía</t>
  </si>
  <si>
    <t>g2) Bienes en Garantía (ecluye depósitos de fondos)</t>
  </si>
  <si>
    <t>g3) Bienes Derivados de Embargos, Decomisos, Aseguramientos y Dación en Pago</t>
  </si>
  <si>
    <t>g4) Adquisición con Fondos de Erceros</t>
  </si>
  <si>
    <t>IA. Total de Activos Circulantes (IA=a+b+c+d+e+f+g)</t>
  </si>
  <si>
    <t>h. Otros Pasivos a Corto Plazo (h=h1+h2+h3)</t>
  </si>
  <si>
    <t>h1) Ingresos por Clasificar</t>
  </si>
  <si>
    <t>h2) Recaudación por Participar</t>
  </si>
  <si>
    <t>h3) Otros Pasivos Circulantes</t>
  </si>
  <si>
    <t>IIA. Total de Pasivos Circulantes (IIA= a+b+c+d+e+f+g+h)</t>
  </si>
  <si>
    <t>Activo No Circulante</t>
  </si>
  <si>
    <t>Pasivo No Circulante</t>
  </si>
  <si>
    <t>a. Inversiones Financieras a Largo Plazo</t>
  </si>
  <si>
    <t>b. Derechos a Recibir Efectivo o Equivalentes a Largo Plazo</t>
  </si>
  <si>
    <t>d. Bienes Muebles</t>
  </si>
  <si>
    <t>e. Activos Intangibles</t>
  </si>
  <si>
    <t>f. Depreciación, Deterioro y Amortización Acumulada de Bienes</t>
  </si>
  <si>
    <t>g. Activos Diferidos</t>
  </si>
  <si>
    <t>h. Estimación por Pérdida o Deterioro de Activos no Circulantes</t>
  </si>
  <si>
    <t>i. Otros Activos no Circulantes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</si>
  <si>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</si>
  <si>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</si>
  <si>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</si>
  <si>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</si>
  <si>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en Administración a Largo Plazo</t>
  </si>
  <si>
    <t>f. Provisiones a Largo Plazo</t>
  </si>
  <si>
    <t>c. Bienes Inmuebles, Infraestructura y Construcciones en Proceso</t>
  </si>
  <si>
    <t>IIB.Total de Pasivos No Circulantes (IIB=a+b+c+d+e+f)</t>
  </si>
  <si>
    <t>IB. Total de Activos No Circulantes (IB=a+b+c+d+e+f+g+h+i)</t>
  </si>
  <si>
    <t>HACIENDA PÚBLICA/PATRIMONIO</t>
  </si>
  <si>
    <t>IIIA. Hacienda Pública/Patrimonio Contribuido (IIIA=a+b+c)</t>
  </si>
  <si>
    <t>a. Aportaciones</t>
  </si>
  <si>
    <t>b. Donaciones de Capital</t>
  </si>
  <si>
    <t>c. Actualización de la Hacienda Pública/Patrimonio</t>
  </si>
  <si>
    <t>II. Total del Pasivo (II=IIA+IIB)</t>
  </si>
  <si>
    <t>IIIB. Hacienda Pública/Patrimonio Generado (IIIB=a+b+c+d+e)</t>
  </si>
  <si>
    <t>a. Resultado del Ejercicio (Ahorro/Desahorro)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</si>
  <si>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</si>
  <si>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</si>
  <si>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</si>
  <si>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</si>
  <si>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</si>
  <si>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de Posición Monetaria</t>
  </si>
  <si>
    <t>b. Resultado por Tenencia de Activos no Monetarios</t>
  </si>
  <si>
    <t>III. Total Hacienda Pública/Patrimonio (III=IIIA+IIIB+IIIC)</t>
  </si>
  <si>
    <t>IV. Total del Pasivo y Hacienda Pública/Patrimonio (IV=II+III)</t>
  </si>
  <si>
    <t>I. Total del Activo (I=IA+IB)</t>
  </si>
  <si>
    <t>c1) Anticipo a Proveedores por Adquisición de Bienes y Prestación de Servicios a CP</t>
  </si>
  <si>
    <t>c2) Anticipo a Proveedores por Adquisición de Bienes Inmuebles y Muebles a CP</t>
  </si>
  <si>
    <t>f1) Estimaciones para Cuentas Incobrables por Derechos a Recibir Efectivo o E</t>
  </si>
  <si>
    <t>a1) Efectivo</t>
  </si>
  <si>
    <t>a2) Bancos/Tesorería</t>
  </si>
  <si>
    <t>b. Derechos a Recibir Efectivo o Equivalentes (b=b+b2+b3+b4+b5+b6+b7)</t>
  </si>
  <si>
    <t>b1) Inversiones Financieras de Corto Plazo</t>
  </si>
  <si>
    <t>Al 31 de diciembre 2024 y al 31 de diciembre 2025</t>
  </si>
  <si>
    <t>Informe Analítico de la Deuda Pública y Otros Pasivos-LDF</t>
  </si>
  <si>
    <t>Del 01 de Enero al 31 de diciembre del 2025</t>
  </si>
  <si>
    <t>Denominación de la Deuda Pública y Otros Pasivos</t>
  </si>
  <si>
    <t>Saldo al 31 de diciembre del 2024</t>
  </si>
  <si>
    <t>Disposiciones del Periodo</t>
  </si>
  <si>
    <t>Amortizaciones del Periodo</t>
  </si>
  <si>
    <t>Revaluaciones, Reclasificaciones y Otros Ajustes</t>
  </si>
  <si>
    <t>Saldo Final del Periodo</t>
  </si>
  <si>
    <t>Pago de intereses del Periodo</t>
  </si>
  <si>
    <t>Pago de Comisiones y demás costos asociados durante el Periodo</t>
  </si>
  <si>
    <t>1. Deuda Pública (1=A+B)</t>
  </si>
  <si>
    <t>A. Corto Plazo (A=a1+a2+a3)</t>
  </si>
  <si>
    <t>a1) Instituciones de Crédito</t>
  </si>
  <si>
    <t>BBVA 650 mdp (2024)</t>
  </si>
  <si>
    <t>Banorte 800 mdp (2024)</t>
  </si>
  <si>
    <t>Banorte 190 mdp (2024)</t>
  </si>
  <si>
    <t>BBVA 620 mdp (2024)</t>
  </si>
  <si>
    <t>Banorte 330 mdp (2024)</t>
  </si>
  <si>
    <t>Santander 800 mdp (2024)</t>
  </si>
  <si>
    <t>Banorte 620 mdp (2024)</t>
  </si>
  <si>
    <t>Bansi 460 mdp (2024)</t>
  </si>
  <si>
    <t>BBVA 290 mdp (2024)</t>
  </si>
  <si>
    <t>Banorte 214 mdp  (2024)</t>
  </si>
  <si>
    <t>Banorte 150 mdp</t>
  </si>
  <si>
    <t>Banorte 1000 mdp</t>
  </si>
  <si>
    <t>Banorte 800 mdp</t>
  </si>
  <si>
    <t>BBVA 400 mdp</t>
  </si>
  <si>
    <t>Santander 300 mdp</t>
  </si>
  <si>
    <t>Santander 1200 mdp</t>
  </si>
  <si>
    <t>a2) Títulos y Valores</t>
  </si>
  <si>
    <t>a3) Arrendamientos Financieros</t>
  </si>
  <si>
    <t>B. Largo Plazo (B=b1+b2+b3)</t>
  </si>
  <si>
    <t>b1) Instituciones de Crédito</t>
  </si>
  <si>
    <t>Banorte Reestructura Deuda 2008</t>
  </si>
  <si>
    <t>Banobras  72 MDP (FONREC)</t>
  </si>
  <si>
    <t>Banobras  85 MDP (FONREC)</t>
  </si>
  <si>
    <t>Banorte (Refinanciamiento Banco Santander)</t>
  </si>
  <si>
    <t>BBVA (Reestructura Banco Banorte)</t>
  </si>
  <si>
    <t>b2) Títulos y Valores</t>
  </si>
  <si>
    <t>b3) Arrendamientos Financieros</t>
  </si>
  <si>
    <t>2. Otros Pasivos</t>
  </si>
  <si>
    <t>3. Total de la Deuda Pública y Otros Pasivos (3=1+2)</t>
  </si>
  <si>
    <t>4. Deuda Contingente</t>
  </si>
  <si>
    <t>A. Deuda Contingente 1</t>
  </si>
  <si>
    <t>B. Deuda Contingente 2</t>
  </si>
  <si>
    <t>c. Deuda Contingente XX</t>
  </si>
  <si>
    <t xml:space="preserve">5. Valor de Instrumentos Bono Cupón Cero </t>
  </si>
  <si>
    <t>A. Instrumento Bono Cupón Cero FONREC</t>
  </si>
  <si>
    <t>B. Instrumento Bono Cupón Cero 2</t>
  </si>
  <si>
    <t>C. Instrumento Bono Cupón Cero XX</t>
  </si>
  <si>
    <t>Obligaciones a Corto Plazo</t>
  </si>
  <si>
    <t>Monto Contratado</t>
  </si>
  <si>
    <t>Plazo Pactado</t>
  </si>
  <si>
    <t>Tasa de Interés</t>
  </si>
  <si>
    <t>Comisiones y Costos Relacionados</t>
  </si>
  <si>
    <t>Tasa Efectiva</t>
  </si>
  <si>
    <t>6. Obligaciones a Corto Plazo</t>
  </si>
  <si>
    <t>359 dias promedio</t>
  </si>
  <si>
    <t>TIIE28 + 0.31 promedio</t>
  </si>
  <si>
    <t>A. BBVA 650 mdp (2024)</t>
  </si>
  <si>
    <t>365 días</t>
  </si>
  <si>
    <t>TIIE28 + 0.29%</t>
  </si>
  <si>
    <t>B. Banorte 800 mdp (2024)</t>
  </si>
  <si>
    <t>TIIE28 + 0.35%</t>
  </si>
  <si>
    <t>C. Banorte 190 mdp (2024)</t>
  </si>
  <si>
    <t>TIIE28 + 0.40%</t>
  </si>
  <si>
    <t>D.   BBVA 620 mdp (2024)</t>
  </si>
  <si>
    <t>E. Banorte 330 mdp (2024)</t>
  </si>
  <si>
    <t>360 días</t>
  </si>
  <si>
    <t>F. Santander 800 mdp (2024)</t>
  </si>
  <si>
    <t>364 días</t>
  </si>
  <si>
    <t>G. Banorte 620 mdp (2024)</t>
  </si>
  <si>
    <t>H. Bansi 460 mdp (2024)</t>
  </si>
  <si>
    <t>TIIE28 + 1.85%</t>
  </si>
  <si>
    <t>1% apertura</t>
  </si>
  <si>
    <t>I. BBVA 290 mdp (2024)</t>
  </si>
  <si>
    <t>TIIE28 + 0.39%</t>
  </si>
  <si>
    <t>J. Banorte 214 mdp (2024)</t>
  </si>
  <si>
    <t>TIIE28 + 0.45%</t>
  </si>
  <si>
    <t>K. Banorte 150 mdp</t>
  </si>
  <si>
    <t>TIIE28 + 0.60%</t>
  </si>
  <si>
    <t>L. Banorte 1000 mdp</t>
  </si>
  <si>
    <t>M. Banorte 800 mdp</t>
  </si>
  <si>
    <t>N. BBVA 400 mdp</t>
  </si>
  <si>
    <t>TIIE28 + 0.48%</t>
  </si>
  <si>
    <t>O. Santander 300 mdp</t>
  </si>
  <si>
    <t>P. Santander 1200 mdp</t>
  </si>
  <si>
    <t>TIIE28 + 0.34%</t>
  </si>
  <si>
    <t>PIBE 2024 e</t>
  </si>
  <si>
    <t>VIII. Balance Presupuestario de Recursos Etiquetados sin Financiamiento Neto (VIII=VII-A3.2)</t>
  </si>
  <si>
    <t>VII. Balance Presupuestario de Recursos Etiquetados (VII=A2+A3.2-B2+C2)</t>
  </si>
  <si>
    <t>C2. Remanentes de Transferencias Federales Etiquetadas aplicados en el periodo</t>
  </si>
  <si>
    <t>B2. Gasto Etiquetado (sin incluir Amortización de la Deuda Pública)</t>
  </si>
  <si>
    <t>G2. Amortización de la Deuda Pública con Gasto Etiquetado</t>
  </si>
  <si>
    <t>F2. Financiamiento con Fuente de Pago de Transferencias Federales Etiquetadas</t>
  </si>
  <si>
    <t>A3.2 Financiamiento Neto con fuente de Pago de Transferencias Federales Etiquetadas (A3.2=F2-G2)</t>
  </si>
  <si>
    <t>A2. Transferencias Federales Etiquetadas</t>
  </si>
  <si>
    <t>Recaudado/Pagado</t>
  </si>
  <si>
    <t>Devengado</t>
  </si>
  <si>
    <t>Estimado/ Aprobado</t>
  </si>
  <si>
    <t>VI. Balance Presupuestario de Recursos Disponibles sin Financiamiento Neto (VI=V-A3.1)</t>
  </si>
  <si>
    <t>V. Balance Presupuestario de Recursos Disponibles (V=A1+A3.1-B1+C1)</t>
  </si>
  <si>
    <t>C1. Remanentes de Ingresos de Libre Disposición aplicados en el periodo</t>
  </si>
  <si>
    <t>B1. Gasto No Etiquetado (sin incluir Amortización de la Deuda Pública)</t>
  </si>
  <si>
    <t>G1. Amortización de la Deuda Pública con Gasto No Etiquetado</t>
  </si>
  <si>
    <t>F1. Financiamiento con Fuente de pago de Ingresos de Libre Disposición</t>
  </si>
  <si>
    <t>A3.1 Financiamiento Neto con Fuente de Pago de Ingresos de Libre Disposición (A3.1=F1-G1)</t>
  </si>
  <si>
    <t>A1. Ingresos de Libre Disposición</t>
  </si>
  <si>
    <t>A3. Financiamiento Neto (A3=F-G)</t>
  </si>
  <si>
    <t>G2. Amortización de la Deuda pública con Gasto Etiquetado</t>
  </si>
  <si>
    <t>G. Amortización de la Deuda (G=G1+G2)</t>
  </si>
  <si>
    <t>F2. Financiamiento con fuente de Pago de Transferencias Federales Etiquetadas</t>
  </si>
  <si>
    <t>F1. Financiamiento con fuente de Pago de Ingresos de Libre Disposición</t>
  </si>
  <si>
    <t>F. Financiamiento (F=F1+F2)</t>
  </si>
  <si>
    <t>IV. Balance Primario (IV=III+E)</t>
  </si>
  <si>
    <t>E2. Intereses, Comisiones y Gastos de la Deuda con Gasto Etiquetado</t>
  </si>
  <si>
    <t>E1. Intereses, Comisiones y Gastos de la Deuda con Gasto No Etiquetado</t>
  </si>
  <si>
    <t>E. Intereses, Comisiones y Gastos de la Deuda (E=E1+E2)</t>
  </si>
  <si>
    <t>Pagado</t>
  </si>
  <si>
    <t>Aprobado</t>
  </si>
  <si>
    <t>III. Balance Presupuestario sin Financiamiento Neto y sin Remanentes del Ejercicio Anterior (III=II-C)</t>
  </si>
  <si>
    <t>II. Balance Presupuestario sin Financiamiento Neto (II=I-A3)</t>
  </si>
  <si>
    <t>I. Balance Presupuestario (I=A-B+C)</t>
  </si>
  <si>
    <t>C. Remanentes del Ejercicio Anterior (C=C1+C2)</t>
  </si>
  <si>
    <t>B. Egresos Presupuestales (B=B1+B2)</t>
  </si>
  <si>
    <t>A3. Financiamiento Neto</t>
  </si>
  <si>
    <t>A. Ingresos Totales (A=A1+A2+A3)</t>
  </si>
  <si>
    <t>Del 1 de enero al 31 de diciembre de 2025</t>
  </si>
  <si>
    <t>Balance Presupuestario - LDF</t>
  </si>
  <si>
    <t>Estado Analítico de Ingresos Detallado - LDF</t>
  </si>
  <si>
    <t>Del 1 de enero al 31 de diciembre del 2025</t>
  </si>
  <si>
    <t>Ingreso</t>
  </si>
  <si>
    <t>Diferencia</t>
  </si>
  <si>
    <t>Estimado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</si>
  <si>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</si>
  <si>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</si>
  <si>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</si>
  <si>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</si>
  <si>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</si>
  <si>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</si>
  <si>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</si>
  <si>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</si>
  <si>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</si>
  <si>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</si>
  <si>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</si>
  <si>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</si>
  <si>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</si>
  <si>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>h1) Fondo General de Participaciones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</si>
  <si>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</si>
  <si>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</si>
  <si>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</si>
  <si>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</si>
  <si>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</si>
  <si>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</si>
  <si>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</si>
  <si>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 Diésel</t>
  </si>
  <si>
    <t>h10) Fondo de Impuesto Sobre la Renta</t>
  </si>
  <si>
    <t>h11) Fondo de Estabilización de los Ingresos de las Entidades Federativas</t>
  </si>
  <si>
    <t>I. Incentivos Derivados de la Colaboración Fiscal</t>
  </si>
  <si>
    <t>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</si>
  <si>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</si>
  <si>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</si>
  <si>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</si>
  <si>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</si>
  <si>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</si>
  <si>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 xml:space="preserve">J. Transferencias y Asignaciones
</t>
  </si>
  <si>
    <t>K. Convenios</t>
  </si>
  <si>
    <t>k1) Otros Convenios y Subsidios</t>
  </si>
  <si>
    <t>L. Otros Ingresos de Libre Disposición (L=l1+l2)</t>
  </si>
  <si>
    <t>l1) Participaciones en Ingresos Locales</t>
  </si>
  <si>
    <t>l2) Otros Ingresos de Libre Disposición</t>
  </si>
  <si>
    <t xml:space="preserve">I. Total de ingresos de Libre Disposición </t>
  </si>
  <si>
    <t>(I=A+B+C+D+E+F+G+H+I+J+K+L)</t>
  </si>
  <si>
    <t>Ingresos Excedentes de Ingresos de Libre Disposición</t>
  </si>
  <si>
    <t>Transferencias Federales Etiquetadas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</si>
  <si>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</si>
  <si>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</si>
  <si>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</si>
  <si>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</si>
  <si>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</si>
  <si>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</si>
  <si>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</si>
  <si>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</si>
  <si>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</si>
  <si>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a9) Fondo de Aportaciones Múltiples Monetización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</si>
  <si>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</si>
  <si>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</si>
  <si>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</si>
  <si>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</si>
  <si>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</si>
  <si>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</si>
  <si>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</si>
  <si>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</si>
  <si>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</si>
  <si>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</si>
  <si>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(II=A+B+C+D+E)</t>
  </si>
  <si>
    <t>III. Ingresos Derivados de Financiamientos  (III=A)</t>
  </si>
  <si>
    <t>A. Ingresos Derivados de Financiamientos</t>
  </si>
  <si>
    <t>IV. Total de Ingresos (IV=I+II+III)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</si>
  <si>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</si>
  <si>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</si>
  <si>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</si>
  <si>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(3=1+2)</t>
  </si>
  <si>
    <t>Estado Analítico del Ejercicio del Presupuesto de Egresos Detallado - LDF</t>
  </si>
  <si>
    <t>Clasificación por Objeto del Gasto (Capítulo y Concepto)</t>
  </si>
  <si>
    <t>Egresos</t>
  </si>
  <si>
    <t>Subejercicio</t>
  </si>
  <si>
    <t>Ampliaciones/ Reducciones</t>
  </si>
  <si>
    <t>I. Gasto No Etiquetado  (I=A+B+C+D+E+F+G+H+I)</t>
  </si>
  <si>
    <t>A. Servicios Personales 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</si>
  <si>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</si>
  <si>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</si>
  <si>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</si>
  <si>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</si>
  <si>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</si>
  <si>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</si>
  <si>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</si>
  <si>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</si>
  <si>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</si>
  <si>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</si>
  <si>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</si>
  <si>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</si>
  <si>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</si>
  <si>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</si>
  <si>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 xml:space="preserve">b7) Vestuario, Blancos, Prendas de Protección y Artículos Deportivos </t>
  </si>
  <si>
    <t>b8) Materiales y Suministros para Seguridad</t>
  </si>
  <si>
    <t>b9) Herramientas, Refacciones y Accesorios Menores</t>
  </si>
  <si>
    <t>C. Servicios Generales (C=c1+c2+c3+c4+c5+c6+c7+c8+c9)</t>
  </si>
  <si>
    <t>c1.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</si>
  <si>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</si>
  <si>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</si>
  <si>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</si>
  <si>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</si>
  <si>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</si>
  <si>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</si>
  <si>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</si>
  <si>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</si>
  <si>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</t>
  </si>
  <si>
    <t xml:space="preserve">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</si>
  <si>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</si>
  <si>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</si>
  <si>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</si>
  <si>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</si>
  <si>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</si>
  <si>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</si>
  <si>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</si>
  <si>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</si>
  <si>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</si>
  <si>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</t>
  </si>
  <si>
    <t>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</si>
  <si>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</si>
  <si>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</si>
  <si>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</si>
  <si>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</si>
  <si>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</si>
  <si>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</si>
  <si>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</si>
  <si>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</si>
  <si>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</si>
  <si>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</si>
  <si>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</si>
  <si>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</si>
  <si>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</si>
  <si>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</t>
  </si>
  <si>
    <t>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</si>
  <si>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</si>
  <si>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</si>
  <si>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</si>
  <si>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</si>
  <si>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 Fideicomisos de Desastres Naturales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</si>
  <si>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</si>
  <si>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</si>
  <si>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</si>
  <si>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</si>
  <si>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</si>
  <si>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</si>
  <si>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</si>
  <si>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</si>
  <si>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</si>
  <si>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</si>
  <si>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</si>
  <si>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</si>
  <si>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</si>
  <si>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</si>
  <si>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</si>
  <si>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A. Servicios Personales (A=a1+a2+a3+a4+a5+a6+a7)</t>
  </si>
  <si>
    <t>(D=d1+d2+d3+d4+d5+d6+d7+d8+d9)</t>
  </si>
  <si>
    <t xml:space="preserve">E. Bienes Muebles, Inmuebles e Intangibles </t>
  </si>
  <si>
    <t>III. Total de Egresos (III = I + II)</t>
  </si>
  <si>
    <t>Clasificación Administrativa</t>
  </si>
  <si>
    <t>I. GASTO NO ETIQUETADO</t>
  </si>
  <si>
    <t>CONGRESO DEL ESTADO</t>
  </si>
  <si>
    <t>SUPREMO TRIBUNAL DE JUSTICIA</t>
  </si>
  <si>
    <t>SECRETARÍA PARTICULAR DEL GOBERNADOR</t>
  </si>
  <si>
    <t>SECRETARÍA GENERAL DE GOBIERNO</t>
  </si>
  <si>
    <t>SECRETARÍA DE FINANZAS</t>
  </si>
  <si>
    <t>SECRETARÍA DE DESARROLLO SOCIAL Y REGIONAL</t>
  </si>
  <si>
    <t>SECRETARÍA DE DESARROLLO URBANO, VIVIENDA Y OBRAS PÚBLICAS</t>
  </si>
  <si>
    <t>SECRETARÍA DE DESARROLLO ECONÓMICO</t>
  </si>
  <si>
    <t>SECRETARÍA DE DESARROLLO AGROPECUARIO Y RECURSOS HIDRÁULICOS</t>
  </si>
  <si>
    <t>SECRETARÍA DE ECOLOGÍA Y GESTIÓN AMBIENTAL</t>
  </si>
  <si>
    <t>SISTEMA EDUCATIVO ESTATAL REGULAR</t>
  </si>
  <si>
    <t>OFICIALÍA MAYOR</t>
  </si>
  <si>
    <t>CONTRALORÍA GENERAL DEL ESTADO</t>
  </si>
  <si>
    <t>SECRETARÍA DE EDUCACIÓN</t>
  </si>
  <si>
    <t>COORDINACIÓN GENERAL DE LA DEFENSORÍA  PÚBLICA DEL ESTADO</t>
  </si>
  <si>
    <t>SECRETARIADO EJECUTIVO DEL CONSEJO ESTATAL DE SEGURIDAD PÚBLICA DEL ESTADO</t>
  </si>
  <si>
    <t>SECRETARÍA TÉCNICA DEL GABINETE</t>
  </si>
  <si>
    <t>COORDINACIÓN GENERAL DE COMUNICACIÓN SOCIAL</t>
  </si>
  <si>
    <t>SECRETARÍA DE COMUNICACIONES Y TRANSPORTES</t>
  </si>
  <si>
    <t>SECRETARÍA DEL TRABAJO Y PREVISIÓN SOCIAL</t>
  </si>
  <si>
    <t>SECRETARÍA DE TURISMO</t>
  </si>
  <si>
    <t>SECRETARÍA DE CULTURA</t>
  </si>
  <si>
    <t>SECRETARÍA DE SEGURIDAD Y PROTECCIÓN CIUDADANA</t>
  </si>
  <si>
    <t>CONSEJERÍA JURÍDICA</t>
  </si>
  <si>
    <t>UNIDAD DE SISTEMAS DE INFORMÁTICA DEL PODER EJECUTIVO DE SAN LUIS POTOSÍ</t>
  </si>
  <si>
    <t>SECRETARÍA DE LA MUJER E IGUALDAD SUSTANTIVA</t>
  </si>
  <si>
    <t>C.E.C.U.R.T. PROF. CARLOS JONGUITUD BARRIOS</t>
  </si>
  <si>
    <t>C.E.C.U.R.T. II</t>
  </si>
  <si>
    <t>JUNTA ESTATAL DE CAMINOS</t>
  </si>
  <si>
    <t>SISTEMA ESTATAL PARA EL DESARROLLO INTEGRAL DE LA FAMILIA DEL ESTADO</t>
  </si>
  <si>
    <t>CENTRO DE CONVENCIONES DE SAN LUIS POTOSI</t>
  </si>
  <si>
    <t>INSTITUTO REGISTRAL Y CATASTRAL DEL ESTADO DE SAN LUIS POTOSI</t>
  </si>
  <si>
    <t>ARCHIVO HISTÓRICO DEL ESTADO LIC. ANTONIO ROCHA</t>
  </si>
  <si>
    <t>COMISIÓN ESTATAL DEL AGUA</t>
  </si>
  <si>
    <t>SECRETARIADO EJECUTIVO DEL SISTEMA  ANTICORRUPCIÓN</t>
  </si>
  <si>
    <t>COORDINACIÓN ESTATAL PARA EL FORTALECIMIENTO INSTITUCIONAL DE LOS MUNICIPIOS</t>
  </si>
  <si>
    <t>CONSEJO ESTATAL DE POBLACIÓN</t>
  </si>
  <si>
    <t>INSTITUTO POTOSINO DE CULTURA FÍSICA Y DEPORTE</t>
  </si>
  <si>
    <t>CONSEJO POTOSINO DE CIENCIA Y TECNOLOGÍA</t>
  </si>
  <si>
    <t>INSTITUTO ESTATAL DE INFRAESTRUCTURA FÍSICA EDUCATIVA</t>
  </si>
  <si>
    <t>INSTITUTO DE LAS MUJERES, DEL ESTADO DE SAN LUIS POTOSI</t>
  </si>
  <si>
    <t>SERVICIOS DE SALUD DE SAN LUIS POTOSÍ</t>
  </si>
  <si>
    <t>TRIBUNAL ESTATAL DE JUSTICIA ADMINISTRATIVA DE SAN LUIS POTOSÍ</t>
  </si>
  <si>
    <t>INSTITUTO POTOSINO DE LA JUVENTUD</t>
  </si>
  <si>
    <t>INSTITUTO ESTATAL DE CIEGOS</t>
  </si>
  <si>
    <t>INSTITUTO DE DESARROLLO HUMANO Y SOCIAL DE LOS PUEBLOS INDIGENAS</t>
  </si>
  <si>
    <t>COMISIÓN EJECUTIVA ESTATAL DE ATENCIÓN A VICTIMAS</t>
  </si>
  <si>
    <t>INSTITUTO DE REGULARIZACIÓN Y VIVIENDA SOCIAL DEL ESTADO DE SAN LUIS POTOSÍ</t>
  </si>
  <si>
    <t>CENTRO DE PRODUCCION SANTA RITA, S.A. DE C.V.</t>
  </si>
  <si>
    <t>CENTRO DE JUSTICIA PARA MUJERES DEL ESTADO DE SAN LUIS POTOSÍ</t>
  </si>
  <si>
    <t>INSTITUTO DE TELEVISIÓN PÚBLICA DE SAN LUIS POTOSÍ XHSLS CANAL 9</t>
  </si>
  <si>
    <t>CENTRO DE CONCIALIACIÓN LABORAL DEL ESTADO DE SAN LUIS POTOSÍ</t>
  </si>
  <si>
    <t>ARENA POTOSÍ</t>
  </si>
  <si>
    <t>UNIVERSIDAD INTERCULTURAL</t>
  </si>
  <si>
    <t>UNIVERSIDAD TECNOLÓGICA METROPOLITANA DE SAN LUIS POTOSÍ</t>
  </si>
  <si>
    <t>CENTRO ESTATAL DE TRANSPLANTES</t>
  </si>
  <si>
    <t>MUSEO CASA DEL REBOZO</t>
  </si>
  <si>
    <t>INSTITUTO GERIÁTRICO DR. NICOLÁS AGUILAR</t>
  </si>
  <si>
    <t>CENTRO DE ASISTENCIA SOCIAL ROSARIO CASTELLANOS</t>
  </si>
  <si>
    <t>COLEGIO DE BACHILLERES</t>
  </si>
  <si>
    <t>CENTRO DE ASISTENCIA SOCIAL RAFAEL NIETO</t>
  </si>
  <si>
    <t>CASA CUNA MARGARITA MAZA DE JUÁREZ</t>
  </si>
  <si>
    <t>INSTITUTO TEMAZCALLI, PREVENCIÓN Y REHABILITACIÓN</t>
  </si>
  <si>
    <t>SISTEMA DE FINANCIAMIENTO PARA EL DESARROLLO DEL ESTADO DE SAN LUIS POTOSÍ</t>
  </si>
  <si>
    <t>INSTITUTO POTOSINO DE BELLAS ARTES</t>
  </si>
  <si>
    <t>MUSEO DEL VIRREINATO</t>
  </si>
  <si>
    <t>COLEGIO DE EDUCACIÓN PROFESIONAL TÉCNICA DEL ESTADO DE SAN LUIS POTOSÍ</t>
  </si>
  <si>
    <t>INSTITUTO TECNOLÓGICO SUPERIOR DE EBANO</t>
  </si>
  <si>
    <t>INSTITUTO DE CAPACITACIÓN PARA EL TRABAJO DEL ESTADO DE SAN LUIS POTOSÍ</t>
  </si>
  <si>
    <t>INSTITUTO TECNOLÓGICO DE TAMAZUNCHALE</t>
  </si>
  <si>
    <t>UNIVERSIDAD TECNOLÓGICA DE SAN LUIS POTOSÍ</t>
  </si>
  <si>
    <t>CENTRO CULTURAL REAL DE CATORCE</t>
  </si>
  <si>
    <t>MUSEO DEL FERROCARRIL</t>
  </si>
  <si>
    <t>MUSEO DE ARTE CONTEMPORÁNEO</t>
  </si>
  <si>
    <t>MUSEO LABERINTO DE LAS CIENCIAS Y LAS ARTES</t>
  </si>
  <si>
    <t>CENTRO DE LAS ARTES DE SAN LUIS POTOSÍ</t>
  </si>
  <si>
    <t>MUSEO FRANCISCO COSSÍO</t>
  </si>
  <si>
    <t>MUSEO FEDERICO SILVA, ESCULTURA CONTEMPORÁNEA</t>
  </si>
  <si>
    <t>CINETECA ALAMEDA</t>
  </si>
  <si>
    <t>MUSEO NACIONAL DE LA MASCARA</t>
  </si>
  <si>
    <t>COLEGIO DE ESTUDIOS CIENTÍFICOS Y TECNOLÓGICOS (CECYTE)</t>
  </si>
  <si>
    <t>INSTITUTO TECNOLÓGICO SUPERIOR DE RIOVERDE</t>
  </si>
  <si>
    <t>UNIVERSIDAD POLITÉCNICA DE SAN LUIS POTOSÍ</t>
  </si>
  <si>
    <t>INSTITUTO TECNOLÓGICO SUPERIOR DE SAN LUIS POTOSÍ</t>
  </si>
  <si>
    <t>AHUALULCO</t>
  </si>
  <si>
    <t>ALAQUINES</t>
  </si>
  <si>
    <t>AQUISMÓN</t>
  </si>
  <si>
    <t>ARMADILLO DE LOS INFANTE</t>
  </si>
  <si>
    <t>AXTLA DE TERRAZAS</t>
  </si>
  <si>
    <t>CÁRDENAS</t>
  </si>
  <si>
    <t>CATORCE</t>
  </si>
  <si>
    <t>CEDRAL</t>
  </si>
  <si>
    <t>CERRITOS</t>
  </si>
  <si>
    <t>CERRO DE SAN PEDRO</t>
  </si>
  <si>
    <t>CIUDAD DEL MAÍZ</t>
  </si>
  <si>
    <t>CIUDAD FERNÁNDEZ</t>
  </si>
  <si>
    <t>CIUDAD VALLES</t>
  </si>
  <si>
    <t>COXCATLÁN</t>
  </si>
  <si>
    <t>CHARCAS</t>
  </si>
  <si>
    <t>ÉBANO</t>
  </si>
  <si>
    <t>GUADALCÁZAR</t>
  </si>
  <si>
    <t>HUEHUETLÁN</t>
  </si>
  <si>
    <t>LAGUNILLAS</t>
  </si>
  <si>
    <t>MATEHUALA</t>
  </si>
  <si>
    <t>MEXQUITIC DE CARMONA</t>
  </si>
  <si>
    <t>MOCTEZUMA</t>
  </si>
  <si>
    <t>RAYÓN</t>
  </si>
  <si>
    <t>RIOVERDE</t>
  </si>
  <si>
    <t>SALINAS</t>
  </si>
  <si>
    <t>SAN ANTONIO</t>
  </si>
  <si>
    <t>SAN CIRO DE ACOSTA</t>
  </si>
  <si>
    <t>SAN LUIS POTOSÍ</t>
  </si>
  <si>
    <t>SAN MARTÍN CHALCHICUAUTLA</t>
  </si>
  <si>
    <t>SAN NICOLÁS TOLENTINO</t>
  </si>
  <si>
    <t>SAN VICENTE TANCUAYALAB</t>
  </si>
  <si>
    <t>SANTA CATARINA</t>
  </si>
  <si>
    <t>SANTA MARÍA DEL RÍO</t>
  </si>
  <si>
    <t>SANTO DOMINGO</t>
  </si>
  <si>
    <t>SOLEDAD DE GRACIANO SÁNCHEZ</t>
  </si>
  <si>
    <t>TAMASOPO</t>
  </si>
  <si>
    <t>TAMAZUNCHALE</t>
  </si>
  <si>
    <t>TAMPACÁN</t>
  </si>
  <si>
    <t>TAMPAMOLÓN CORONA</t>
  </si>
  <si>
    <t>TAMUÍN</t>
  </si>
  <si>
    <t>TANCANHUITZ</t>
  </si>
  <si>
    <t>TANLAJÁS</t>
  </si>
  <si>
    <t>TANQUIÁN DE ESCOBEDO</t>
  </si>
  <si>
    <t>TIERRA NUEVA</t>
  </si>
  <si>
    <t>VANEGAS</t>
  </si>
  <si>
    <t>VENADO</t>
  </si>
  <si>
    <t>VILLA DE ARISTA</t>
  </si>
  <si>
    <t>VILLA DE ARRIAGA</t>
  </si>
  <si>
    <t>VILLA DE GUADALUPE</t>
  </si>
  <si>
    <t>VILLA DE HIDALGO</t>
  </si>
  <si>
    <t>VILLA DE LA PAZ</t>
  </si>
  <si>
    <t>VILLA DE RAMOS</t>
  </si>
  <si>
    <t>VILLA DE REYES</t>
  </si>
  <si>
    <t>ZARAGOZA</t>
  </si>
  <si>
    <t>VILLA JUÁREZ</t>
  </si>
  <si>
    <t>XILITLA</t>
  </si>
  <si>
    <t>EL NARANJO</t>
  </si>
  <si>
    <t>MATLAPA</t>
  </si>
  <si>
    <t>VILLA DE POZOS</t>
  </si>
  <si>
    <t>PARTICIPACIÓN A MUNICIPIOS</t>
  </si>
  <si>
    <t>FONDO DE FORTALECIMIENTO FINANCIERO DEL ESTADO</t>
  </si>
  <si>
    <t>CONSEJO ESTATAL ELECTORAL Y DE PARTICIPACIÓN CIUDADANA</t>
  </si>
  <si>
    <t>COMISIÓN ESTATAL DE DERECHOS HUMANOS</t>
  </si>
  <si>
    <t>UNIVERSIDAD AUTÓNOMA DE SAN LUIS POTOSÍ</t>
  </si>
  <si>
    <t>INSTITUTO DE FISCALIZACIÓN SUPERIOR DEL ESTADO DE SAN LUIS POTOSÍ</t>
  </si>
  <si>
    <t>COMISIÓN ESTATAL DE GARANTÍA DE ACCESO A LA INFORMACIÓN PÚBLICA</t>
  </si>
  <si>
    <t>TRIBUNAL ELECTORAL DEL ESTADO</t>
  </si>
  <si>
    <t>FISCALÍA GENERAL DEL ESTADO</t>
  </si>
  <si>
    <t>II. GASTO ETIQUETADO</t>
  </si>
  <si>
    <t>SECRETARÍA DE LAS MUJERES E IGUALDAD SUSTANTIVA</t>
  </si>
  <si>
    <t>INSTITUTO ESTATAL DE EDUCACIÓN PARA ADULTOS</t>
  </si>
  <si>
    <t>UNIVERSIDAD TECNOLÓGICA</t>
  </si>
  <si>
    <t>COLEGIO DE SAN LUIS</t>
  </si>
  <si>
    <t>III. TOTAL DE EGRESOS</t>
  </si>
  <si>
    <t>Informe Analítico de Obligaciones Diferentes de Financiamientos-LDF</t>
  </si>
  <si>
    <t>Informe Analítico de Obligaciones Diferentes de Financiamientos-LDF **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</si>
  <si>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</si>
  <si>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</si>
  <si>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</si>
  <si>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</si>
  <si>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</si>
  <si>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</si>
  <si>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</si>
  <si>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</si>
  <si>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Monto pagado de la inversión al 31 de diciembre de 2025</t>
  </si>
  <si>
    <t>Monto pagado de la inversión actualizado al 31 de diciembre de 2025</t>
  </si>
  <si>
    <t>Saldo pendiente por pagar de la inversión al 31 de diciembre de 2025</t>
  </si>
  <si>
    <t>A. Asociaciones Público Privadas (APP´S) (A=a+b+c+d)</t>
  </si>
  <si>
    <t>a) Acueducto el Realito</t>
  </si>
  <si>
    <t>240 y 276 meses</t>
  </si>
  <si>
    <t>*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</si>
  <si>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</si>
  <si>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</si>
  <si>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</si>
  <si>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</si>
  <si>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</si>
  <si>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</si>
  <si>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</si>
  <si>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</si>
  <si>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</si>
  <si>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*  El contrato no establece la tasa interna de retorno nominal del proyecto,  el saldo pendiente por pagar de la inversion del Acueducto el Realito a precios del contrato original de abril de 2009 asciende a $907,408,234.38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</si>
</sst>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indexed="8"/>
      <name val="Lato"/>
      <family val="2"/>
    </font>
    <font>
      <sz val="7"/>
      <color indexed="8"/>
      <name val="Arial"/>
      <family val="2"/>
    </font>
    <font>
      <sz val="10"/>
      <name val="Times New Roman"/>
      <family val="1"/>
      <charset val="204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D1D3D4"/>
      </top>
      <bottom style="thin">
        <color rgb="FFD1D3D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1">
    <xf numFmtId="0" fontId="0" fillId="0" borderId="0" xfId="0"/>
    <xf numFmtId="43" fontId="0" fillId="0" borderId="0" xfId="1" applyFont="1"/>
    <xf numFmtId="0" fontId="2" fillId="0" borderId="0" xfId="0" applyFont="1"/>
    <xf numFmtId="43" fontId="1" fillId="0" borderId="0" xfId="1" applyFont="1"/>
    <xf numFmtId="0" fontId="2" fillId="0" borderId="0" xfId="0" applyFont="1" applyAlignment="1">
      <alignment vertical="center"/>
    </xf>
    <xf numFmtId="0" fontId="3" fillId="0" borderId="0" xfId="0" applyFont="1"/>
    <xf numFmtId="43" fontId="3" fillId="0" borderId="0" xfId="1" applyFont="1"/>
    <xf numFmtId="0" fontId="4" fillId="0" borderId="1" xfId="0" applyFont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43" fontId="4" fillId="0" borderId="10" xfId="1" applyFont="1" applyBorder="1"/>
    <xf numFmtId="0" fontId="4" fillId="0" borderId="5" xfId="0" applyFont="1" applyBorder="1"/>
    <xf numFmtId="0" fontId="4" fillId="0" borderId="6" xfId="0" applyFont="1" applyBorder="1"/>
    <xf numFmtId="43" fontId="4" fillId="0" borderId="11" xfId="1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43" fontId="3" fillId="0" borderId="12" xfId="1" applyFont="1" applyBorder="1"/>
    <xf numFmtId="4" fontId="0" fillId="0" borderId="0" xfId="0" applyNumberFormat="1"/>
    <xf numFmtId="14" fontId="4" fillId="0" borderId="1" xfId="0" applyNumberFormat="1" applyFont="1" applyBorder="1" applyAlignment="1">
      <alignment horizontal="center" vertical="center"/>
    </xf>
    <xf numFmtId="43" fontId="0" fillId="0" borderId="0" xfId="0" applyNumberFormat="1"/>
    <xf numFmtId="43" fontId="2" fillId="0" borderId="0" xfId="1" applyFont="1" applyAlignment="1">
      <alignment vertical="center"/>
    </xf>
    <xf numFmtId="43" fontId="2" fillId="0" borderId="0" xfId="1" applyFont="1"/>
    <xf numFmtId="3" fontId="3" fillId="0" borderId="11" xfId="2" applyNumberFormat="1" applyFont="1" applyBorder="1"/>
    <xf numFmtId="3" fontId="4" fillId="0" borderId="11" xfId="2" applyNumberFormat="1" applyFont="1" applyBorder="1"/>
    <xf numFmtId="3" fontId="3" fillId="0" borderId="12" xfId="2" applyNumberFormat="1" applyFont="1" applyBorder="1"/>
    <xf numFmtId="3" fontId="4" fillId="0" borderId="10" xfId="2" applyNumberFormat="1" applyFont="1" applyBorder="1"/>
    <xf numFmtId="4" fontId="3" fillId="0" borderId="0" xfId="1" applyNumberFormat="1" applyFont="1"/>
    <xf numFmtId="4" fontId="4" fillId="0" borderId="10" xfId="1" applyNumberFormat="1" applyFont="1" applyBorder="1"/>
    <xf numFmtId="4" fontId="4" fillId="0" borderId="11" xfId="1" applyNumberFormat="1" applyFont="1" applyBorder="1"/>
    <xf numFmtId="4" fontId="3" fillId="0" borderId="12" xfId="2" applyNumberFormat="1" applyFont="1" applyBorder="1"/>
    <xf numFmtId="4" fontId="4" fillId="0" borderId="10" xfId="2" applyNumberFormat="1" applyFont="1" applyBorder="1"/>
    <xf numFmtId="4" fontId="3" fillId="0" borderId="11" xfId="1" applyNumberFormat="1" applyFont="1" applyBorder="1"/>
    <xf numFmtId="4" fontId="3" fillId="0" borderId="12" xfId="1" applyNumberFormat="1" applyFont="1" applyBorder="1"/>
    <xf numFmtId="4" fontId="1" fillId="0" borderId="0" xfId="1" applyNumberFormat="1" applyFont="1"/>
    <xf numFmtId="4" fontId="0" fillId="0" borderId="0" xfId="1" applyNumberFormat="1" applyFont="1"/>
    <xf numFmtId="0" fontId="4" fillId="0" borderId="0" xfId="0" applyFont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5" fillId="0" borderId="3" xfId="0" applyFont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43" fontId="0" fillId="0" borderId="0" xfId="0" applyNumberFormat="1" applyAlignment="1">
      <alignment vertical="center"/>
    </xf>
    <xf numFmtId="10" fontId="0" fillId="0" borderId="0" xfId="3" applyNumberFormat="1" applyFont="1" applyAlignment="1">
      <alignment vertical="center"/>
    </xf>
    <xf numFmtId="164" fontId="0" fillId="0" borderId="0" xfId="1" applyNumberFormat="1" applyFont="1" applyAlignment="1">
      <alignment vertical="center"/>
    </xf>
    <xf numFmtId="10" fontId="0" fillId="0" borderId="0" xfId="3" applyNumberFormat="1" applyFont="1"/>
    <xf numFmtId="43" fontId="0" fillId="0" borderId="0" xfId="1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165" fontId="3" fillId="0" borderId="10" xfId="1" applyNumberFormat="1" applyFont="1" applyBorder="1"/>
    <xf numFmtId="165" fontId="0" fillId="0" borderId="0" xfId="0" applyNumberFormat="1"/>
    <xf numFmtId="0" fontId="0" fillId="0" borderId="5" xfId="0" applyBorder="1"/>
    <xf numFmtId="0" fontId="0" fillId="0" borderId="6" xfId="0" applyBorder="1"/>
    <xf numFmtId="165" fontId="3" fillId="0" borderId="11" xfId="1" applyNumberFormat="1" applyFont="1" applyBorder="1"/>
    <xf numFmtId="165" fontId="3" fillId="0" borderId="11" xfId="1" applyNumberFormat="1" applyFont="1" applyFill="1" applyBorder="1"/>
    <xf numFmtId="164" fontId="3" fillId="0" borderId="0" xfId="1" applyNumberFormat="1" applyFont="1"/>
    <xf numFmtId="164" fontId="3" fillId="0" borderId="0" xfId="0" applyNumberFormat="1" applyFont="1"/>
    <xf numFmtId="43" fontId="3" fillId="0" borderId="0" xfId="0" applyNumberFormat="1" applyFont="1"/>
    <xf numFmtId="43" fontId="3" fillId="0" borderId="0" xfId="1" applyFont="1" applyBorder="1"/>
    <xf numFmtId="165" fontId="6" fillId="0" borderId="11" xfId="1" applyNumberFormat="1" applyFont="1" applyFill="1" applyBorder="1"/>
    <xf numFmtId="165" fontId="3" fillId="0" borderId="11" xfId="1" applyNumberFormat="1" applyFont="1" applyBorder="1" applyAlignment="1">
      <alignment horizontal="right"/>
    </xf>
    <xf numFmtId="165" fontId="3" fillId="0" borderId="0" xfId="0" applyNumberFormat="1" applyFont="1"/>
    <xf numFmtId="0" fontId="0" fillId="0" borderId="7" xfId="0" applyBorder="1"/>
    <xf numFmtId="0" fontId="0" fillId="0" borderId="8" xfId="0" applyBorder="1"/>
    <xf numFmtId="0" fontId="0" fillId="0" borderId="9" xfId="0" applyBorder="1"/>
    <xf numFmtId="165" fontId="3" fillId="0" borderId="12" xfId="1" applyNumberFormat="1" applyFont="1" applyFill="1" applyBorder="1"/>
    <xf numFmtId="165" fontId="3" fillId="0" borderId="12" xfId="1" applyNumberFormat="1" applyFont="1" applyBorder="1"/>
    <xf numFmtId="14" fontId="0" fillId="0" borderId="0" xfId="0" applyNumberFormat="1"/>
    <xf numFmtId="0" fontId="7" fillId="0" borderId="0" xfId="0" applyFont="1"/>
    <xf numFmtId="43" fontId="3" fillId="0" borderId="0" xfId="1" applyFont="1" applyFill="1"/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center" wrapText="1"/>
    </xf>
    <xf numFmtId="43" fontId="3" fillId="0" borderId="10" xfId="1" applyFont="1" applyFill="1" applyBorder="1"/>
    <xf numFmtId="43" fontId="3" fillId="0" borderId="10" xfId="1" applyFont="1" applyFill="1" applyBorder="1" applyAlignment="1">
      <alignment horizontal="center"/>
    </xf>
    <xf numFmtId="10" fontId="3" fillId="0" borderId="10" xfId="3" applyNumberFormat="1" applyFont="1" applyFill="1" applyBorder="1" applyAlignment="1">
      <alignment horizontal="center"/>
    </xf>
    <xf numFmtId="164" fontId="3" fillId="0" borderId="11" xfId="1" applyNumberFormat="1" applyFont="1" applyFill="1" applyBorder="1"/>
    <xf numFmtId="43" fontId="3" fillId="0" borderId="11" xfId="1" applyFont="1" applyFill="1" applyBorder="1" applyAlignment="1">
      <alignment horizontal="center"/>
    </xf>
    <xf numFmtId="43" fontId="3" fillId="0" borderId="11" xfId="1" applyFont="1" applyFill="1" applyBorder="1"/>
    <xf numFmtId="10" fontId="3" fillId="0" borderId="11" xfId="1" applyNumberFormat="1" applyFont="1" applyFill="1" applyBorder="1" applyAlignment="1">
      <alignment horizontal="center"/>
    </xf>
    <xf numFmtId="164" fontId="3" fillId="0" borderId="12" xfId="1" applyNumberFormat="1" applyFont="1" applyFill="1" applyBorder="1"/>
    <xf numFmtId="43" fontId="3" fillId="0" borderId="12" xfId="1" applyFont="1" applyFill="1" applyBorder="1" applyAlignment="1">
      <alignment horizontal="center"/>
    </xf>
    <xf numFmtId="43" fontId="3" fillId="0" borderId="12" xfId="1" applyFont="1" applyFill="1" applyBorder="1"/>
    <xf numFmtId="10" fontId="3" fillId="0" borderId="12" xfId="1" applyNumberFormat="1" applyFont="1" applyFill="1" applyBorder="1" applyAlignment="1">
      <alignment horizontal="center"/>
    </xf>
    <xf numFmtId="0" fontId="8" fillId="0" borderId="16" xfId="0" applyFont="1" applyBorder="1" applyAlignment="1">
      <alignment horizontal="left" vertical="top" wrapText="1"/>
    </xf>
    <xf numFmtId="3" fontId="9" fillId="0" borderId="16" xfId="0" applyNumberFormat="1" applyFont="1" applyBorder="1" applyAlignment="1">
      <alignment horizontal="center" vertical="top" shrinkToFit="1"/>
    </xf>
    <xf numFmtId="0" fontId="8" fillId="0" borderId="16" xfId="0" applyFont="1" applyBorder="1" applyAlignment="1">
      <alignment horizontal="center" vertical="top" wrapText="1"/>
    </xf>
    <xf numFmtId="0" fontId="8" fillId="0" borderId="16" xfId="0" applyFont="1" applyBorder="1" applyAlignment="1">
      <alignment horizontal="right" vertical="top" wrapText="1" indent="4"/>
    </xf>
    <xf numFmtId="10" fontId="9" fillId="0" borderId="16" xfId="0" applyNumberFormat="1" applyFont="1" applyBorder="1" applyAlignment="1">
      <alignment horizontal="right" vertical="top" indent="1" shrinkToFit="1"/>
    </xf>
    <xf numFmtId="0" fontId="8" fillId="0" borderId="16" xfId="0" applyFont="1" applyBorder="1" applyAlignment="1">
      <alignment horizontal="left" vertical="top" wrapText="1" indent="1"/>
    </xf>
    <xf numFmtId="0" fontId="10" fillId="0" borderId="16" xfId="0" applyFont="1" applyBorder="1" applyAlignment="1">
      <alignment horizontal="left" vertical="center" wrapText="1"/>
    </xf>
    <xf numFmtId="3" fontId="0" fillId="0" borderId="0" xfId="0" applyNumberFormat="1"/>
    <xf numFmtId="3" fontId="3" fillId="0" borderId="12" xfId="1" applyNumberFormat="1" applyFont="1" applyBorder="1"/>
    <xf numFmtId="3" fontId="4" fillId="0" borderId="11" xfId="1" applyNumberFormat="1" applyFont="1" applyBorder="1"/>
    <xf numFmtId="3" fontId="3" fillId="0" borderId="11" xfId="1" applyNumberFormat="1" applyFont="1" applyBorder="1"/>
    <xf numFmtId="3" fontId="3" fillId="0" borderId="10" xfId="1" applyNumberFormat="1" applyFont="1" applyBorder="1"/>
    <xf numFmtId="3" fontId="3" fillId="3" borderId="10" xfId="1" applyNumberFormat="1" applyFont="1" applyFill="1" applyBorder="1"/>
    <xf numFmtId="0" fontId="3" fillId="0" borderId="4" xfId="0" applyFont="1" applyBorder="1"/>
    <xf numFmtId="0" fontId="3" fillId="0" borderId="3" xfId="0" applyFont="1" applyBorder="1"/>
    <xf numFmtId="0" fontId="3" fillId="0" borderId="2" xfId="0" applyFont="1" applyBorder="1"/>
    <xf numFmtId="43" fontId="4" fillId="2" borderId="1" xfId="1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3" fontId="3" fillId="0" borderId="11" xfId="1" applyNumberFormat="1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3" fontId="4" fillId="2" borderId="1" xfId="1" applyNumberFormat="1" applyFont="1" applyFill="1" applyBorder="1" applyAlignment="1">
      <alignment horizontal="center"/>
    </xf>
    <xf numFmtId="3" fontId="4" fillId="2" borderId="1" xfId="1" applyNumberFormat="1" applyFont="1" applyFill="1" applyBorder="1" applyAlignment="1">
      <alignment horizontal="center" vertical="center" wrapText="1"/>
    </xf>
    <xf numFmtId="3" fontId="4" fillId="2" borderId="1" xfId="1" applyNumberFormat="1" applyFont="1" applyFill="1" applyBorder="1" applyAlignment="1">
      <alignment horizontal="center" vertical="center" wrapText="1"/>
    </xf>
    <xf numFmtId="3" fontId="4" fillId="2" borderId="15" xfId="1" applyNumberFormat="1" applyFont="1" applyFill="1" applyBorder="1" applyAlignment="1">
      <alignment horizontal="center" vertical="center" wrapText="1"/>
    </xf>
    <xf numFmtId="3" fontId="4" fillId="0" borderId="10" xfId="1" applyNumberFormat="1" applyFont="1" applyBorder="1" applyAlignment="1">
      <alignment vertical="center"/>
    </xf>
    <xf numFmtId="3" fontId="4" fillId="0" borderId="4" xfId="1" applyNumberFormat="1" applyFont="1" applyBorder="1" applyAlignment="1">
      <alignment vertical="center"/>
    </xf>
    <xf numFmtId="0" fontId="3" fillId="0" borderId="5" xfId="0" applyFont="1" applyBorder="1" applyAlignment="1">
      <alignment horizontal="center"/>
    </xf>
    <xf numFmtId="3" fontId="11" fillId="0" borderId="11" xfId="1" applyNumberFormat="1" applyFont="1" applyFill="1" applyBorder="1" applyAlignment="1">
      <alignment horizontal="right" vertical="center"/>
    </xf>
    <xf numFmtId="3" fontId="3" fillId="0" borderId="11" xfId="1" applyNumberFormat="1" applyFont="1" applyFill="1" applyBorder="1" applyAlignment="1">
      <alignment vertical="center"/>
    </xf>
    <xf numFmtId="3" fontId="11" fillId="0" borderId="6" xfId="1" applyNumberFormat="1" applyFont="1" applyFill="1" applyBorder="1" applyAlignment="1">
      <alignment horizontal="right" vertical="center"/>
    </xf>
    <xf numFmtId="3" fontId="3" fillId="0" borderId="6" xfId="1" applyNumberFormat="1" applyFont="1" applyFill="1" applyBorder="1" applyAlignment="1">
      <alignment vertical="center"/>
    </xf>
    <xf numFmtId="0" fontId="3" fillId="3" borderId="0" xfId="0" applyFont="1" applyFill="1"/>
    <xf numFmtId="3" fontId="6" fillId="0" borderId="6" xfId="1" applyNumberFormat="1" applyFont="1" applyFill="1" applyBorder="1" applyAlignment="1">
      <alignment horizontal="right" vertical="center"/>
    </xf>
    <xf numFmtId="3" fontId="4" fillId="0" borderId="11" xfId="1" applyNumberFormat="1" applyFont="1" applyFill="1" applyBorder="1" applyAlignment="1">
      <alignment vertical="center"/>
    </xf>
    <xf numFmtId="3" fontId="4" fillId="0" borderId="6" xfId="1" applyNumberFormat="1" applyFont="1" applyFill="1" applyBorder="1" applyAlignment="1">
      <alignment vertical="center"/>
    </xf>
    <xf numFmtId="0" fontId="3" fillId="0" borderId="6" xfId="0" applyFont="1" applyBorder="1" applyAlignment="1">
      <alignment horizontal="left" wrapText="1"/>
    </xf>
    <xf numFmtId="0" fontId="3" fillId="0" borderId="0" xfId="0" applyFont="1" applyAlignment="1">
      <alignment vertical="center"/>
    </xf>
    <xf numFmtId="3" fontId="11" fillId="0" borderId="11" xfId="1" applyNumberFormat="1" applyFont="1" applyBorder="1" applyAlignment="1">
      <alignment horizontal="right" vertical="center"/>
    </xf>
    <xf numFmtId="3" fontId="3" fillId="0" borderId="11" xfId="1" applyNumberFormat="1" applyFont="1" applyBorder="1" applyAlignment="1">
      <alignment vertical="center"/>
    </xf>
    <xf numFmtId="3" fontId="6" fillId="0" borderId="11" xfId="1" applyNumberFormat="1" applyFont="1" applyFill="1" applyBorder="1" applyAlignment="1">
      <alignment horizontal="right" vertical="center"/>
    </xf>
    <xf numFmtId="3" fontId="11" fillId="0" borderId="6" xfId="1" applyNumberFormat="1" applyFont="1" applyBorder="1" applyAlignment="1">
      <alignment horizontal="right" vertical="center"/>
    </xf>
    <xf numFmtId="3" fontId="3" fillId="0" borderId="6" xfId="1" applyNumberFormat="1" applyFont="1" applyBorder="1" applyAlignment="1">
      <alignment vertical="center"/>
    </xf>
    <xf numFmtId="3" fontId="4" fillId="0" borderId="11" xfId="1" applyNumberFormat="1" applyFont="1" applyBorder="1" applyAlignment="1">
      <alignment vertical="center"/>
    </xf>
    <xf numFmtId="0" fontId="3" fillId="0" borderId="0" xfId="0" applyFont="1" applyAlignment="1">
      <alignment horizontal="left" wrapText="1"/>
    </xf>
    <xf numFmtId="0" fontId="3" fillId="0" borderId="6" xfId="0" applyFont="1" applyBorder="1" applyAlignment="1">
      <alignment horizontal="left" wrapText="1"/>
    </xf>
    <xf numFmtId="3" fontId="3" fillId="0" borderId="12" xfId="1" applyNumberFormat="1" applyFont="1" applyBorder="1" applyAlignment="1">
      <alignment vertical="center"/>
    </xf>
    <xf numFmtId="3" fontId="3" fillId="0" borderId="9" xfId="1" applyNumberFormat="1" applyFont="1" applyBorder="1" applyAlignment="1">
      <alignment vertical="center"/>
    </xf>
    <xf numFmtId="3" fontId="3" fillId="0" borderId="0" xfId="1" applyNumberFormat="1" applyFont="1"/>
    <xf numFmtId="43" fontId="3" fillId="3" borderId="0" xfId="1" applyFont="1" applyFill="1"/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43" fontId="4" fillId="2" borderId="1" xfId="1" applyFont="1" applyFill="1" applyBorder="1" applyAlignment="1">
      <alignment horizontal="center"/>
    </xf>
    <xf numFmtId="43" fontId="4" fillId="2" borderId="1" xfId="1" applyFont="1" applyFill="1" applyBorder="1" applyAlignment="1">
      <alignment horizontal="center" vertical="center"/>
    </xf>
    <xf numFmtId="43" fontId="4" fillId="2" borderId="1" xfId="1" applyFont="1" applyFill="1" applyBorder="1" applyAlignment="1">
      <alignment horizontal="center" vertical="center"/>
    </xf>
    <xf numFmtId="43" fontId="4" fillId="2" borderId="15" xfId="1" applyFont="1" applyFill="1" applyBorder="1" applyAlignment="1">
      <alignment horizontal="center" vertical="center"/>
    </xf>
    <xf numFmtId="3" fontId="4" fillId="0" borderId="10" xfId="1" applyNumberFormat="1" applyFont="1" applyFill="1" applyBorder="1"/>
    <xf numFmtId="3" fontId="4" fillId="0" borderId="3" xfId="1" applyNumberFormat="1" applyFont="1" applyFill="1" applyBorder="1"/>
    <xf numFmtId="3" fontId="4" fillId="0" borderId="4" xfId="1" applyNumberFormat="1" applyFont="1" applyFill="1" applyBorder="1"/>
    <xf numFmtId="3" fontId="4" fillId="0" borderId="11" xfId="1" applyNumberFormat="1" applyFont="1" applyFill="1" applyBorder="1"/>
    <xf numFmtId="3" fontId="11" fillId="0" borderId="11" xfId="0" applyNumberFormat="1" applyFont="1" applyBorder="1" applyAlignment="1">
      <alignment horizontal="right" vertical="center"/>
    </xf>
    <xf numFmtId="3" fontId="3" fillId="0" borderId="6" xfId="1" applyNumberFormat="1" applyFont="1" applyFill="1" applyBorder="1"/>
    <xf numFmtId="0" fontId="4" fillId="0" borderId="11" xfId="0" applyFont="1" applyBorder="1"/>
    <xf numFmtId="3" fontId="4" fillId="0" borderId="6" xfId="1" applyNumberFormat="1" applyFont="1" applyFill="1" applyBorder="1"/>
    <xf numFmtId="0" fontId="3" fillId="3" borderId="5" xfId="0" applyFont="1" applyFill="1" applyBorder="1" applyAlignment="1">
      <alignment horizontal="center"/>
    </xf>
    <xf numFmtId="0" fontId="4" fillId="3" borderId="5" xfId="0" applyFont="1" applyFill="1" applyBorder="1"/>
    <xf numFmtId="0" fontId="4" fillId="3" borderId="6" xfId="0" applyFont="1" applyFill="1" applyBorder="1"/>
    <xf numFmtId="3" fontId="12" fillId="0" borderId="11" xfId="1" applyNumberFormat="1" applyFont="1" applyFill="1" applyBorder="1" applyAlignment="1">
      <alignment horizontal="right" vertical="center"/>
    </xf>
    <xf numFmtId="3" fontId="3" fillId="0" borderId="12" xfId="1" applyNumberFormat="1" applyFont="1" applyFill="1" applyBorder="1"/>
    <xf numFmtId="0" fontId="4" fillId="2" borderId="1" xfId="0" applyFont="1" applyFill="1" applyBorder="1" applyAlignment="1">
      <alignment horizontal="center" vertical="center"/>
    </xf>
    <xf numFmtId="43" fontId="4" fillId="2" borderId="15" xfId="1" applyFont="1" applyFill="1" applyBorder="1" applyAlignment="1">
      <alignment horizontal="center"/>
    </xf>
    <xf numFmtId="43" fontId="4" fillId="2" borderId="13" xfId="1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165" fontId="4" fillId="0" borderId="10" xfId="1" applyNumberFormat="1" applyFont="1" applyFill="1" applyBorder="1" applyAlignment="1">
      <alignment vertical="center"/>
    </xf>
    <xf numFmtId="165" fontId="4" fillId="0" borderId="4" xfId="1" applyNumberFormat="1" applyFont="1" applyFill="1" applyBorder="1" applyAlignment="1">
      <alignment vertical="center"/>
    </xf>
    <xf numFmtId="165" fontId="4" fillId="0" borderId="3" xfId="1" applyNumberFormat="1" applyFont="1" applyFill="1" applyBorder="1" applyAlignment="1">
      <alignment vertical="center"/>
    </xf>
    <xf numFmtId="0" fontId="13" fillId="0" borderId="0" xfId="0" applyFont="1"/>
    <xf numFmtId="0" fontId="3" fillId="0" borderId="5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165" fontId="11" fillId="0" borderId="11" xfId="0" applyNumberFormat="1" applyFont="1" applyBorder="1" applyAlignment="1">
      <alignment horizontal="right" vertical="center"/>
    </xf>
    <xf numFmtId="165" fontId="11" fillId="0" borderId="11" xfId="1" applyNumberFormat="1" applyFont="1" applyFill="1" applyBorder="1" applyAlignment="1">
      <alignment horizontal="right" vertical="center"/>
    </xf>
    <xf numFmtId="165" fontId="3" fillId="0" borderId="11" xfId="1" applyNumberFormat="1" applyFont="1" applyFill="1" applyBorder="1" applyAlignment="1">
      <alignment vertical="center"/>
    </xf>
    <xf numFmtId="0" fontId="11" fillId="0" borderId="0" xfId="0" applyFont="1" applyAlignment="1">
      <alignment vertical="center" wrapText="1"/>
    </xf>
    <xf numFmtId="165" fontId="11" fillId="0" borderId="0" xfId="1" applyNumberFormat="1" applyFont="1" applyFill="1" applyBorder="1" applyAlignment="1">
      <alignment horizontal="right" vertical="center"/>
    </xf>
    <xf numFmtId="0" fontId="3" fillId="0" borderId="5" xfId="0" applyFont="1" applyBorder="1" applyAlignment="1">
      <alignment vertical="center"/>
    </xf>
    <xf numFmtId="165" fontId="3" fillId="0" borderId="0" xfId="1" applyNumberFormat="1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165" fontId="4" fillId="0" borderId="11" xfId="1" applyNumberFormat="1" applyFont="1" applyFill="1" applyBorder="1" applyAlignment="1">
      <alignment vertical="center"/>
    </xf>
    <xf numFmtId="165" fontId="11" fillId="0" borderId="0" xfId="0" applyNumberFormat="1" applyFont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4" fillId="0" borderId="0" xfId="0" applyFont="1" applyAlignment="1">
      <alignment vertical="center"/>
    </xf>
    <xf numFmtId="165" fontId="4" fillId="0" borderId="0" xfId="1" applyNumberFormat="1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165" fontId="11" fillId="0" borderId="12" xfId="0" applyNumberFormat="1" applyFont="1" applyBorder="1" applyAlignment="1">
      <alignment horizontal="right" vertical="center"/>
    </xf>
    <xf numFmtId="165" fontId="3" fillId="0" borderId="12" xfId="1" applyNumberFormat="1" applyFont="1" applyFill="1" applyBorder="1" applyAlignment="1">
      <alignment vertical="center"/>
    </xf>
    <xf numFmtId="165" fontId="3" fillId="0" borderId="8" xfId="1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3" fillId="0" borderId="10" xfId="0" applyFont="1" applyBorder="1" applyAlignment="1">
      <alignment vertical="center"/>
    </xf>
    <xf numFmtId="43" fontId="3" fillId="0" borderId="10" xfId="1" applyFont="1" applyBorder="1" applyAlignment="1">
      <alignment vertical="center"/>
    </xf>
    <xf numFmtId="43" fontId="3" fillId="0" borderId="10" xfId="1" applyFont="1" applyFill="1" applyBorder="1" applyAlignment="1">
      <alignment vertical="center"/>
    </xf>
    <xf numFmtId="14" fontId="3" fillId="0" borderId="11" xfId="0" applyNumberFormat="1" applyFont="1" applyBorder="1"/>
    <xf numFmtId="43" fontId="3" fillId="0" borderId="11" xfId="1" applyFont="1" applyBorder="1"/>
    <xf numFmtId="0" fontId="3" fillId="0" borderId="11" xfId="0" applyFont="1" applyBorder="1" applyAlignment="1">
      <alignment horizontal="center"/>
    </xf>
    <xf numFmtId="43" fontId="3" fillId="0" borderId="11" xfId="1" applyFont="1" applyBorder="1" applyAlignment="1">
      <alignment horizontal="center"/>
    </xf>
    <xf numFmtId="0" fontId="3" fillId="0" borderId="11" xfId="0" applyFont="1" applyBorder="1"/>
    <xf numFmtId="0" fontId="4" fillId="0" borderId="5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3" fillId="0" borderId="12" xfId="0" applyFont="1" applyBorder="1"/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95"/>
  <sheetViews>
    <sheetView tabSelected="1" zoomScaleNormal="100" workbookViewId="0">
      <selection activeCell="M23" sqref="M22:M23"/>
    </sheetView>
  </sheetViews>
  <sheetFormatPr baseColWidth="10" defaultRowHeight="15" x14ac:dyDescent="0.25"/>
  <cols>
    <col min="1" max="2" width="4.140625" customWidth="1"/>
    <col min="3" max="3" width="63.28515625" customWidth="1"/>
    <col min="4" max="4" width="15.85546875" style="39" customWidth="1"/>
    <col min="5" max="5" width="15.85546875" style="1" bestFit="1" customWidth="1"/>
    <col min="6" max="6" width="4.140625" customWidth="1"/>
    <col min="7" max="7" width="61.140625" customWidth="1"/>
    <col min="8" max="9" width="15.85546875" style="1" bestFit="1" customWidth="1"/>
    <col min="11" max="11" width="17.85546875" hidden="1" customWidth="1"/>
    <col min="12" max="12" width="17.85546875" style="1" hidden="1" customWidth="1"/>
    <col min="13" max="13" width="16.85546875" customWidth="1"/>
  </cols>
  <sheetData>
    <row r="1" spans="1:12" x14ac:dyDescent="0.25">
      <c r="A1" s="5" t="s">
        <v>0</v>
      </c>
      <c r="B1" s="5"/>
      <c r="C1" s="5"/>
      <c r="D1" s="31"/>
      <c r="E1" s="6"/>
      <c r="F1" s="5"/>
      <c r="G1" s="5"/>
      <c r="H1" s="6"/>
      <c r="I1" s="6"/>
    </row>
    <row r="2" spans="1:12" x14ac:dyDescent="0.25">
      <c r="A2" s="41" t="s">
        <v>1</v>
      </c>
      <c r="B2" s="42"/>
      <c r="C2" s="42"/>
      <c r="D2" s="42"/>
      <c r="E2" s="42"/>
      <c r="F2" s="42"/>
      <c r="G2" s="42"/>
      <c r="H2" s="42"/>
      <c r="I2" s="43"/>
    </row>
    <row r="3" spans="1:12" x14ac:dyDescent="0.25">
      <c r="A3" s="44" t="s">
        <v>0</v>
      </c>
      <c r="B3" s="45"/>
      <c r="C3" s="45"/>
      <c r="D3" s="45"/>
      <c r="E3" s="45"/>
      <c r="F3" s="45"/>
      <c r="G3" s="45"/>
      <c r="H3" s="45"/>
      <c r="I3" s="46"/>
    </row>
    <row r="4" spans="1:12" x14ac:dyDescent="0.25">
      <c r="A4" s="44" t="s">
        <v>121</v>
      </c>
      <c r="B4" s="45"/>
      <c r="C4" s="45"/>
      <c r="D4" s="45"/>
      <c r="E4" s="45"/>
      <c r="F4" s="45"/>
      <c r="G4" s="45"/>
      <c r="H4" s="45"/>
      <c r="I4" s="46"/>
    </row>
    <row r="5" spans="1:12" x14ac:dyDescent="0.25">
      <c r="A5" s="47" t="s">
        <v>2</v>
      </c>
      <c r="B5" s="48"/>
      <c r="C5" s="48"/>
      <c r="D5" s="48"/>
      <c r="E5" s="48"/>
      <c r="F5" s="48"/>
      <c r="G5" s="48"/>
      <c r="H5" s="48"/>
      <c r="I5" s="49"/>
    </row>
    <row r="6" spans="1:12" s="4" customFormat="1" ht="35.25" customHeight="1" x14ac:dyDescent="0.25">
      <c r="A6" s="7" t="s">
        <v>3</v>
      </c>
      <c r="B6" s="7"/>
      <c r="C6" s="7"/>
      <c r="D6" s="23">
        <v>46022</v>
      </c>
      <c r="E6" s="23">
        <v>45657</v>
      </c>
      <c r="F6" s="7" t="s">
        <v>3</v>
      </c>
      <c r="G6" s="8"/>
      <c r="H6" s="23">
        <v>46022</v>
      </c>
      <c r="I6" s="23">
        <v>45657</v>
      </c>
      <c r="L6" s="25"/>
    </row>
    <row r="7" spans="1:12" s="2" customFormat="1" x14ac:dyDescent="0.25">
      <c r="A7" s="9"/>
      <c r="B7" s="10" t="s">
        <v>4</v>
      </c>
      <c r="C7" s="11"/>
      <c r="D7" s="32"/>
      <c r="E7" s="32"/>
      <c r="F7" s="9" t="s">
        <v>18</v>
      </c>
      <c r="G7" s="11"/>
      <c r="H7" s="12"/>
      <c r="I7" s="12"/>
      <c r="L7" s="26"/>
    </row>
    <row r="8" spans="1:12" s="2" customFormat="1" x14ac:dyDescent="0.25">
      <c r="A8" s="13"/>
      <c r="B8" s="40" t="s">
        <v>5</v>
      </c>
      <c r="C8" s="14"/>
      <c r="D8" s="33"/>
      <c r="E8" s="33"/>
      <c r="F8" s="13" t="s">
        <v>19</v>
      </c>
      <c r="G8" s="14"/>
      <c r="H8" s="15"/>
      <c r="I8" s="15"/>
      <c r="L8" s="26"/>
    </row>
    <row r="9" spans="1:12" x14ac:dyDescent="0.25">
      <c r="A9" s="16"/>
      <c r="B9" s="5" t="s">
        <v>6</v>
      </c>
      <c r="C9" s="17"/>
      <c r="D9" s="27">
        <f>SUM(D10:D16)</f>
        <v>964752256.25</v>
      </c>
      <c r="E9" s="27">
        <f>SUM(E10:E16)</f>
        <v>30497005.140000001</v>
      </c>
      <c r="F9" s="16" t="s">
        <v>20</v>
      </c>
      <c r="G9" s="17"/>
      <c r="H9" s="28">
        <f>SUM(H10:H18)</f>
        <v>5307860452.9199991</v>
      </c>
      <c r="I9" s="28">
        <f>SUM(I10:I18)</f>
        <v>6535140313.3699999</v>
      </c>
    </row>
    <row r="10" spans="1:12" x14ac:dyDescent="0.25">
      <c r="A10" s="16"/>
      <c r="B10" s="5"/>
      <c r="C10" s="17" t="s">
        <v>117</v>
      </c>
      <c r="D10" s="27">
        <v>0</v>
      </c>
      <c r="E10" s="27">
        <v>0</v>
      </c>
      <c r="F10" s="16"/>
      <c r="G10" s="17" t="s">
        <v>21</v>
      </c>
      <c r="H10" s="27">
        <v>60183788.689999998</v>
      </c>
      <c r="I10" s="27">
        <v>47208137.469999999</v>
      </c>
    </row>
    <row r="11" spans="1:12" x14ac:dyDescent="0.25">
      <c r="A11" s="16"/>
      <c r="B11" s="5"/>
      <c r="C11" s="17" t="s">
        <v>118</v>
      </c>
      <c r="D11" s="27">
        <v>964507451.11000001</v>
      </c>
      <c r="E11" s="27">
        <v>30253064.539999999</v>
      </c>
      <c r="F11" s="16"/>
      <c r="G11" s="17" t="s">
        <v>22</v>
      </c>
      <c r="H11" s="27">
        <v>1377835510.4100001</v>
      </c>
      <c r="I11" s="27">
        <v>1359747685.4300001</v>
      </c>
    </row>
    <row r="12" spans="1:12" x14ac:dyDescent="0.25">
      <c r="A12" s="16"/>
      <c r="B12" s="5"/>
      <c r="C12" s="17" t="s">
        <v>7</v>
      </c>
      <c r="D12" s="27">
        <v>0</v>
      </c>
      <c r="E12" s="27">
        <v>0</v>
      </c>
      <c r="F12" s="16"/>
      <c r="G12" s="17" t="s">
        <v>23</v>
      </c>
      <c r="H12" s="27">
        <v>977558347.98000002</v>
      </c>
      <c r="I12" s="27">
        <v>976196355.94000006</v>
      </c>
    </row>
    <row r="13" spans="1:12" x14ac:dyDescent="0.25">
      <c r="A13" s="16"/>
      <c r="B13" s="5"/>
      <c r="C13" s="17" t="s">
        <v>8</v>
      </c>
      <c r="D13" s="27">
        <v>154193.79999999999</v>
      </c>
      <c r="E13" s="27">
        <v>154193.79999999999</v>
      </c>
      <c r="F13" s="16"/>
      <c r="G13" s="17" t="s">
        <v>24</v>
      </c>
      <c r="H13" s="27">
        <v>109008689.78</v>
      </c>
      <c r="I13" s="27">
        <v>24693323.600000001</v>
      </c>
    </row>
    <row r="14" spans="1:12" x14ac:dyDescent="0.25">
      <c r="A14" s="16"/>
      <c r="B14" s="5"/>
      <c r="C14" s="17" t="s">
        <v>9</v>
      </c>
      <c r="D14" s="27">
        <v>90611.34</v>
      </c>
      <c r="E14" s="27">
        <v>89746.8</v>
      </c>
      <c r="F14" s="16"/>
      <c r="G14" s="17" t="s">
        <v>25</v>
      </c>
      <c r="H14" s="27">
        <v>2569759092.6999998</v>
      </c>
      <c r="I14" s="27">
        <v>3114364281.6700001</v>
      </c>
    </row>
    <row r="15" spans="1:12" x14ac:dyDescent="0.25">
      <c r="A15" s="16"/>
      <c r="B15" s="5"/>
      <c r="C15" s="17" t="s">
        <v>10</v>
      </c>
      <c r="D15" s="27">
        <v>0</v>
      </c>
      <c r="E15" s="27">
        <v>0</v>
      </c>
      <c r="F15" s="16"/>
      <c r="G15" s="17" t="s">
        <v>26</v>
      </c>
      <c r="H15" s="27">
        <v>0</v>
      </c>
      <c r="I15" s="27">
        <v>0</v>
      </c>
    </row>
    <row r="16" spans="1:12" x14ac:dyDescent="0.25">
      <c r="A16" s="16"/>
      <c r="B16" s="5"/>
      <c r="C16" s="17" t="s">
        <v>11</v>
      </c>
      <c r="D16" s="27">
        <v>0</v>
      </c>
      <c r="E16" s="27">
        <v>0</v>
      </c>
      <c r="F16" s="16"/>
      <c r="G16" s="17" t="s">
        <v>27</v>
      </c>
      <c r="H16" s="27">
        <v>0.17</v>
      </c>
      <c r="I16" s="27">
        <v>788246957.07000005</v>
      </c>
    </row>
    <row r="17" spans="1:9" x14ac:dyDescent="0.25">
      <c r="A17" s="16"/>
      <c r="B17" s="5" t="s">
        <v>119</v>
      </c>
      <c r="C17" s="17"/>
      <c r="D17" s="27">
        <f>SUM(D18:D24)</f>
        <v>646453527.09000003</v>
      </c>
      <c r="E17" s="27">
        <f>SUM(E18:E24)</f>
        <v>1611969303.1300001</v>
      </c>
      <c r="F17" s="16"/>
      <c r="G17" s="17" t="s">
        <v>28</v>
      </c>
      <c r="H17" s="27">
        <v>0</v>
      </c>
      <c r="I17" s="27">
        <v>0</v>
      </c>
    </row>
    <row r="18" spans="1:9" x14ac:dyDescent="0.25">
      <c r="A18" s="16"/>
      <c r="B18" s="5"/>
      <c r="C18" s="17" t="s">
        <v>120</v>
      </c>
      <c r="D18" s="27">
        <v>0</v>
      </c>
      <c r="E18" s="27">
        <v>0</v>
      </c>
      <c r="F18" s="16"/>
      <c r="G18" s="17" t="s">
        <v>29</v>
      </c>
      <c r="H18" s="27">
        <v>213515023.19</v>
      </c>
      <c r="I18" s="27">
        <v>224683572.19</v>
      </c>
    </row>
    <row r="19" spans="1:9" x14ac:dyDescent="0.25">
      <c r="A19" s="16"/>
      <c r="B19" s="5"/>
      <c r="C19" s="17" t="s">
        <v>12</v>
      </c>
      <c r="D19" s="27">
        <v>0</v>
      </c>
      <c r="E19" s="27">
        <v>0</v>
      </c>
      <c r="F19" s="16" t="s">
        <v>30</v>
      </c>
      <c r="G19" s="17"/>
      <c r="H19" s="28">
        <f>SUM(H20:H22)</f>
        <v>3700000000</v>
      </c>
      <c r="I19" s="28">
        <f>SUM(I20:I22)</f>
        <v>3634003014.0300002</v>
      </c>
    </row>
    <row r="20" spans="1:9" x14ac:dyDescent="0.25">
      <c r="A20" s="16"/>
      <c r="B20" s="5"/>
      <c r="C20" s="17" t="s">
        <v>13</v>
      </c>
      <c r="D20" s="27">
        <v>646453527.09000003</v>
      </c>
      <c r="E20" s="27">
        <v>1611969303.1300001</v>
      </c>
      <c r="F20" s="16"/>
      <c r="G20" s="17" t="s">
        <v>31</v>
      </c>
      <c r="H20" s="27">
        <v>3700000000</v>
      </c>
      <c r="I20" s="27">
        <v>3634003014.0300002</v>
      </c>
    </row>
    <row r="21" spans="1:9" x14ac:dyDescent="0.25">
      <c r="A21" s="16"/>
      <c r="B21" s="5"/>
      <c r="C21" s="17" t="s">
        <v>14</v>
      </c>
      <c r="D21" s="27">
        <v>0</v>
      </c>
      <c r="E21" s="27">
        <v>0</v>
      </c>
      <c r="F21" s="16"/>
      <c r="G21" s="17" t="s">
        <v>32</v>
      </c>
      <c r="H21" s="27">
        <v>0</v>
      </c>
      <c r="I21" s="27">
        <v>0</v>
      </c>
    </row>
    <row r="22" spans="1:9" x14ac:dyDescent="0.25">
      <c r="A22" s="16"/>
      <c r="B22" s="5"/>
      <c r="C22" s="17" t="s">
        <v>15</v>
      </c>
      <c r="D22" s="27">
        <v>0</v>
      </c>
      <c r="E22" s="27">
        <v>0</v>
      </c>
      <c r="F22" s="16"/>
      <c r="G22" s="17" t="s">
        <v>33</v>
      </c>
      <c r="H22" s="27">
        <v>0</v>
      </c>
      <c r="I22" s="27">
        <v>0</v>
      </c>
    </row>
    <row r="23" spans="1:9" x14ac:dyDescent="0.25">
      <c r="A23" s="16"/>
      <c r="B23" s="5"/>
      <c r="C23" s="17" t="s">
        <v>16</v>
      </c>
      <c r="D23" s="27">
        <v>0</v>
      </c>
      <c r="E23" s="27">
        <v>0</v>
      </c>
      <c r="F23" s="16" t="s">
        <v>34</v>
      </c>
      <c r="G23" s="17"/>
      <c r="H23" s="28">
        <f>SUM(H24:H25)</f>
        <v>0</v>
      </c>
      <c r="I23" s="28">
        <f>SUM(I24:I25)</f>
        <v>0</v>
      </c>
    </row>
    <row r="24" spans="1:9" x14ac:dyDescent="0.25">
      <c r="A24" s="16"/>
      <c r="B24" s="5"/>
      <c r="C24" s="17" t="s">
        <v>17</v>
      </c>
      <c r="D24" s="27">
        <v>0</v>
      </c>
      <c r="E24" s="27">
        <v>0</v>
      </c>
      <c r="F24" s="16"/>
      <c r="G24" s="17" t="s">
        <v>35</v>
      </c>
      <c r="H24" s="27">
        <v>0</v>
      </c>
      <c r="I24" s="27">
        <v>0</v>
      </c>
    </row>
    <row r="25" spans="1:9" x14ac:dyDescent="0.25">
      <c r="A25" s="16"/>
      <c r="B25" s="5" t="s">
        <v>53</v>
      </c>
      <c r="C25" s="17"/>
      <c r="D25" s="27">
        <f>SUM(D26:D30)</f>
        <v>0</v>
      </c>
      <c r="E25" s="27">
        <f>SUM(E26:E30)</f>
        <v>0</v>
      </c>
      <c r="F25" s="16"/>
      <c r="G25" s="17" t="s">
        <v>36</v>
      </c>
      <c r="H25" s="27">
        <v>0</v>
      </c>
      <c r="I25" s="27">
        <v>0</v>
      </c>
    </row>
    <row r="26" spans="1:9" x14ac:dyDescent="0.25">
      <c r="A26" s="16"/>
      <c r="B26" s="5"/>
      <c r="C26" s="17" t="s">
        <v>114</v>
      </c>
      <c r="D26" s="27">
        <v>0</v>
      </c>
      <c r="E26" s="27">
        <v>0</v>
      </c>
      <c r="F26" s="16" t="s">
        <v>37</v>
      </c>
      <c r="G26" s="17"/>
      <c r="H26" s="28">
        <v>0</v>
      </c>
      <c r="I26" s="28">
        <v>0</v>
      </c>
    </row>
    <row r="27" spans="1:9" x14ac:dyDescent="0.25">
      <c r="A27" s="16"/>
      <c r="B27" s="5"/>
      <c r="C27" s="17" t="s">
        <v>115</v>
      </c>
      <c r="D27" s="27">
        <v>0</v>
      </c>
      <c r="E27" s="27">
        <v>0</v>
      </c>
      <c r="F27" s="16" t="s">
        <v>38</v>
      </c>
      <c r="G27" s="17"/>
      <c r="H27" s="28">
        <f>SUM(H28:H30)</f>
        <v>0</v>
      </c>
      <c r="I27" s="28">
        <f>SUM(I28:I30)</f>
        <v>0</v>
      </c>
    </row>
    <row r="28" spans="1:9" x14ac:dyDescent="0.25">
      <c r="A28" s="16"/>
      <c r="B28" s="5"/>
      <c r="C28" s="17" t="s">
        <v>54</v>
      </c>
      <c r="D28" s="27">
        <v>0</v>
      </c>
      <c r="E28" s="27">
        <v>0</v>
      </c>
      <c r="F28" s="16"/>
      <c r="G28" s="17" t="s">
        <v>39</v>
      </c>
      <c r="H28" s="27">
        <v>0</v>
      </c>
      <c r="I28" s="27">
        <v>0</v>
      </c>
    </row>
    <row r="29" spans="1:9" x14ac:dyDescent="0.25">
      <c r="A29" s="16"/>
      <c r="B29" s="5"/>
      <c r="C29" s="17" t="s">
        <v>55</v>
      </c>
      <c r="D29" s="27">
        <v>0</v>
      </c>
      <c r="E29" s="27">
        <v>0</v>
      </c>
      <c r="F29" s="16"/>
      <c r="G29" s="17" t="s">
        <v>40</v>
      </c>
      <c r="H29" s="27">
        <v>0</v>
      </c>
      <c r="I29" s="27">
        <v>0</v>
      </c>
    </row>
    <row r="30" spans="1:9" x14ac:dyDescent="0.25">
      <c r="A30" s="16"/>
      <c r="B30" s="5"/>
      <c r="C30" s="17" t="s">
        <v>56</v>
      </c>
      <c r="D30" s="27">
        <v>0</v>
      </c>
      <c r="E30" s="27">
        <v>0</v>
      </c>
      <c r="F30" s="16"/>
      <c r="G30" s="17" t="s">
        <v>41</v>
      </c>
      <c r="H30" s="27">
        <v>0</v>
      </c>
      <c r="I30" s="27">
        <v>0</v>
      </c>
    </row>
    <row r="31" spans="1:9" x14ac:dyDescent="0.25">
      <c r="A31" s="16"/>
      <c r="B31" s="5" t="s">
        <v>57</v>
      </c>
      <c r="C31" s="17"/>
      <c r="D31" s="27">
        <f>SUM(D32:D36)</f>
        <v>0</v>
      </c>
      <c r="E31" s="27">
        <f>SUM(E32:E36)</f>
        <v>0</v>
      </c>
      <c r="F31" s="16" t="s">
        <v>42</v>
      </c>
      <c r="G31" s="17"/>
      <c r="H31" s="28">
        <f>SUM(H32:H37)</f>
        <v>0</v>
      </c>
      <c r="I31" s="28">
        <f>SUM(I32:I37)</f>
        <v>0</v>
      </c>
    </row>
    <row r="32" spans="1:9" x14ac:dyDescent="0.25">
      <c r="A32" s="16"/>
      <c r="B32" s="5"/>
      <c r="C32" s="17" t="s">
        <v>58</v>
      </c>
      <c r="D32" s="27">
        <v>0</v>
      </c>
      <c r="E32" s="27">
        <v>0</v>
      </c>
      <c r="F32" s="16"/>
      <c r="G32" s="17" t="s">
        <v>43</v>
      </c>
      <c r="H32" s="27">
        <v>0</v>
      </c>
      <c r="I32" s="27">
        <v>0</v>
      </c>
    </row>
    <row r="33" spans="1:12" x14ac:dyDescent="0.25">
      <c r="A33" s="16"/>
      <c r="B33" s="5"/>
      <c r="C33" s="17" t="s">
        <v>59</v>
      </c>
      <c r="D33" s="27">
        <v>0</v>
      </c>
      <c r="E33" s="27">
        <v>0</v>
      </c>
      <c r="F33" s="16"/>
      <c r="G33" s="17" t="s">
        <v>44</v>
      </c>
      <c r="H33" s="27">
        <v>0</v>
      </c>
      <c r="I33" s="27">
        <v>0</v>
      </c>
    </row>
    <row r="34" spans="1:12" x14ac:dyDescent="0.25">
      <c r="A34" s="16"/>
      <c r="B34" s="5"/>
      <c r="C34" s="17" t="s">
        <v>60</v>
      </c>
      <c r="D34" s="27">
        <v>0</v>
      </c>
      <c r="E34" s="27">
        <v>0</v>
      </c>
      <c r="F34" s="16"/>
      <c r="G34" s="17" t="s">
        <v>45</v>
      </c>
      <c r="H34" s="27">
        <v>0</v>
      </c>
      <c r="I34" s="27">
        <v>0</v>
      </c>
    </row>
    <row r="35" spans="1:12" x14ac:dyDescent="0.25">
      <c r="A35" s="16"/>
      <c r="B35" s="5"/>
      <c r="C35" s="17" t="s">
        <v>61</v>
      </c>
      <c r="D35" s="27">
        <v>0</v>
      </c>
      <c r="E35" s="27">
        <v>0</v>
      </c>
      <c r="F35" s="16"/>
      <c r="G35" s="17" t="s">
        <v>46</v>
      </c>
      <c r="H35" s="27">
        <v>0</v>
      </c>
      <c r="I35" s="27">
        <v>0</v>
      </c>
    </row>
    <row r="36" spans="1:12" x14ac:dyDescent="0.25">
      <c r="A36" s="16"/>
      <c r="B36" s="5"/>
      <c r="C36" s="17" t="s">
        <v>62</v>
      </c>
      <c r="D36" s="27">
        <v>0</v>
      </c>
      <c r="E36" s="27">
        <v>0</v>
      </c>
      <c r="F36" s="16"/>
      <c r="G36" s="17" t="s">
        <v>47</v>
      </c>
      <c r="H36" s="27">
        <v>0</v>
      </c>
      <c r="I36" s="27">
        <v>0</v>
      </c>
    </row>
    <row r="37" spans="1:12" x14ac:dyDescent="0.25">
      <c r="A37" s="16"/>
      <c r="B37" s="5" t="s">
        <v>63</v>
      </c>
      <c r="C37" s="17"/>
      <c r="D37" s="27">
        <v>0</v>
      </c>
      <c r="E37" s="27">
        <v>0</v>
      </c>
      <c r="F37" s="16"/>
      <c r="G37" s="17" t="s">
        <v>48</v>
      </c>
      <c r="H37" s="27">
        <v>0</v>
      </c>
      <c r="I37" s="27">
        <v>0</v>
      </c>
    </row>
    <row r="38" spans="1:12" x14ac:dyDescent="0.25">
      <c r="A38" s="16"/>
      <c r="B38" s="5" t="s">
        <v>64</v>
      </c>
      <c r="C38" s="17"/>
      <c r="D38" s="27">
        <f>SUM(D39:D40)</f>
        <v>0</v>
      </c>
      <c r="E38" s="27">
        <f>SUM(E39:E40)</f>
        <v>0</v>
      </c>
      <c r="F38" s="16" t="s">
        <v>49</v>
      </c>
      <c r="G38" s="17"/>
      <c r="H38" s="28">
        <f>SUM(H39:H41)</f>
        <v>47622371.539999999</v>
      </c>
      <c r="I38" s="28">
        <f>SUM(I39:I41)</f>
        <v>47622371.539999999</v>
      </c>
    </row>
    <row r="39" spans="1:12" x14ac:dyDescent="0.25">
      <c r="A39" s="16"/>
      <c r="B39" s="5"/>
      <c r="C39" s="17" t="s">
        <v>116</v>
      </c>
      <c r="D39" s="27">
        <v>0</v>
      </c>
      <c r="E39" s="27">
        <v>0</v>
      </c>
      <c r="F39" s="16"/>
      <c r="G39" s="17" t="s">
        <v>50</v>
      </c>
      <c r="H39" s="27">
        <v>47622371.539999999</v>
      </c>
      <c r="I39" s="27">
        <v>47622371.539999999</v>
      </c>
    </row>
    <row r="40" spans="1:12" x14ac:dyDescent="0.25">
      <c r="A40" s="16"/>
      <c r="B40" s="5"/>
      <c r="C40" s="17" t="s">
        <v>65</v>
      </c>
      <c r="D40" s="27">
        <v>0</v>
      </c>
      <c r="E40" s="27">
        <v>0</v>
      </c>
      <c r="F40" s="16"/>
      <c r="G40" s="17" t="s">
        <v>51</v>
      </c>
      <c r="H40" s="27">
        <v>0</v>
      </c>
      <c r="I40" s="27">
        <v>0</v>
      </c>
    </row>
    <row r="41" spans="1:12" x14ac:dyDescent="0.25">
      <c r="A41" s="16"/>
      <c r="B41" s="5" t="s">
        <v>66</v>
      </c>
      <c r="C41" s="17"/>
      <c r="D41" s="27">
        <f>SUM(D42:D45)</f>
        <v>0</v>
      </c>
      <c r="E41" s="27">
        <f>SUM(E42:E45)</f>
        <v>0</v>
      </c>
      <c r="F41" s="16"/>
      <c r="G41" s="17" t="s">
        <v>52</v>
      </c>
      <c r="H41" s="27">
        <v>0</v>
      </c>
      <c r="I41" s="27">
        <v>0</v>
      </c>
    </row>
    <row r="42" spans="1:12" x14ac:dyDescent="0.25">
      <c r="A42" s="16"/>
      <c r="B42" s="5"/>
      <c r="C42" s="17" t="s">
        <v>67</v>
      </c>
      <c r="D42" s="27">
        <v>0</v>
      </c>
      <c r="E42" s="27">
        <v>0</v>
      </c>
      <c r="F42" s="16" t="s">
        <v>72</v>
      </c>
      <c r="G42" s="17"/>
      <c r="H42" s="28">
        <f>SUM(H43:H45)</f>
        <v>40749392.689999998</v>
      </c>
      <c r="I42" s="28">
        <f>SUM(I43:I45)</f>
        <v>30660511.809999999</v>
      </c>
    </row>
    <row r="43" spans="1:12" x14ac:dyDescent="0.25">
      <c r="A43" s="16"/>
      <c r="B43" s="5"/>
      <c r="C43" s="17" t="s">
        <v>68</v>
      </c>
      <c r="D43" s="27">
        <v>0</v>
      </c>
      <c r="E43" s="27">
        <v>0</v>
      </c>
      <c r="F43" s="16"/>
      <c r="G43" s="17" t="s">
        <v>73</v>
      </c>
      <c r="H43" s="27">
        <v>0</v>
      </c>
      <c r="I43" s="27">
        <v>0</v>
      </c>
    </row>
    <row r="44" spans="1:12" x14ac:dyDescent="0.25">
      <c r="A44" s="16"/>
      <c r="B44" s="5"/>
      <c r="C44" s="17" t="s">
        <v>69</v>
      </c>
      <c r="D44" s="27">
        <v>0</v>
      </c>
      <c r="E44" s="27">
        <v>0</v>
      </c>
      <c r="F44" s="16"/>
      <c r="G44" s="17" t="s">
        <v>74</v>
      </c>
      <c r="H44" s="27">
        <v>40749392.689999998</v>
      </c>
      <c r="I44" s="27">
        <v>30660511.809999999</v>
      </c>
    </row>
    <row r="45" spans="1:12" x14ac:dyDescent="0.25">
      <c r="A45" s="16"/>
      <c r="B45" s="5"/>
      <c r="C45" s="17" t="s">
        <v>70</v>
      </c>
      <c r="D45" s="27">
        <v>0</v>
      </c>
      <c r="E45" s="27">
        <v>0</v>
      </c>
      <c r="F45" s="16"/>
      <c r="G45" s="17" t="s">
        <v>75</v>
      </c>
      <c r="H45" s="27">
        <v>0</v>
      </c>
      <c r="I45" s="27">
        <v>0</v>
      </c>
    </row>
    <row r="46" spans="1:12" x14ac:dyDescent="0.25">
      <c r="A46" s="16"/>
      <c r="B46" s="5"/>
      <c r="C46" s="17"/>
      <c r="D46" s="27"/>
      <c r="E46" s="27"/>
      <c r="F46" s="16"/>
      <c r="G46" s="17"/>
      <c r="H46" s="27"/>
      <c r="I46" s="27"/>
    </row>
    <row r="47" spans="1:12" s="2" customFormat="1" x14ac:dyDescent="0.25">
      <c r="A47" s="13"/>
      <c r="B47" s="40" t="s">
        <v>71</v>
      </c>
      <c r="C47" s="14"/>
      <c r="D47" s="28">
        <f>+D9+D17+D31+D37+D38+D41</f>
        <v>1611205783.3400002</v>
      </c>
      <c r="E47" s="28">
        <f>+E9+E17+E31+E37+E38+E41</f>
        <v>1642466308.2700002</v>
      </c>
      <c r="F47" s="13" t="s">
        <v>76</v>
      </c>
      <c r="G47" s="14"/>
      <c r="H47" s="28">
        <f>+H9+H19+H23+H26+H27+H31+H38+H42</f>
        <v>9096232217.1499996</v>
      </c>
      <c r="I47" s="28">
        <f>+I9+I19+I23+I26+I27+I31+I38+I42</f>
        <v>10247426210.75</v>
      </c>
      <c r="L47" s="26"/>
    </row>
    <row r="48" spans="1:12" x14ac:dyDescent="0.25">
      <c r="A48" s="18"/>
      <c r="B48" s="19"/>
      <c r="C48" s="20"/>
      <c r="D48" s="34"/>
      <c r="E48" s="34"/>
      <c r="F48" s="18"/>
      <c r="G48" s="20"/>
      <c r="H48" s="29"/>
      <c r="I48" s="29"/>
    </row>
    <row r="49" spans="1:12" s="2" customFormat="1" x14ac:dyDescent="0.25">
      <c r="A49" s="9"/>
      <c r="B49" s="10" t="s">
        <v>77</v>
      </c>
      <c r="C49" s="11"/>
      <c r="D49" s="35"/>
      <c r="E49" s="35"/>
      <c r="F49" s="9" t="s">
        <v>78</v>
      </c>
      <c r="G49" s="11"/>
      <c r="H49" s="30"/>
      <c r="I49" s="30"/>
      <c r="L49" s="26"/>
    </row>
    <row r="50" spans="1:12" x14ac:dyDescent="0.25">
      <c r="A50" s="16"/>
      <c r="B50" s="5" t="s">
        <v>79</v>
      </c>
      <c r="C50" s="17"/>
      <c r="D50" s="27">
        <v>235913835.19999999</v>
      </c>
      <c r="E50" s="27">
        <v>326809447.19</v>
      </c>
      <c r="F50" s="16" t="s">
        <v>87</v>
      </c>
      <c r="G50" s="17"/>
      <c r="H50" s="27">
        <v>0</v>
      </c>
      <c r="I50" s="27">
        <v>0</v>
      </c>
    </row>
    <row r="51" spans="1:12" x14ac:dyDescent="0.25">
      <c r="A51" s="16"/>
      <c r="B51" s="5" t="s">
        <v>80</v>
      </c>
      <c r="C51" s="17"/>
      <c r="D51" s="27">
        <v>1007672968.6</v>
      </c>
      <c r="E51" s="27">
        <v>1080832560.0999999</v>
      </c>
      <c r="F51" s="16" t="s">
        <v>88</v>
      </c>
      <c r="G51" s="17"/>
      <c r="H51" s="27">
        <v>0</v>
      </c>
      <c r="I51" s="27">
        <v>0</v>
      </c>
    </row>
    <row r="52" spans="1:12" x14ac:dyDescent="0.25">
      <c r="A52" s="16"/>
      <c r="B52" s="5" t="s">
        <v>93</v>
      </c>
      <c r="C52" s="17"/>
      <c r="D52" s="27">
        <v>116001110544.63</v>
      </c>
      <c r="E52" s="27">
        <v>115359878082.3</v>
      </c>
      <c r="F52" s="16" t="s">
        <v>89</v>
      </c>
      <c r="G52" s="17"/>
      <c r="H52" s="27">
        <v>3060887322.6900001</v>
      </c>
      <c r="I52" s="27">
        <v>3189284322.6900001</v>
      </c>
    </row>
    <row r="53" spans="1:12" x14ac:dyDescent="0.25">
      <c r="A53" s="16"/>
      <c r="B53" s="5" t="s">
        <v>81</v>
      </c>
      <c r="C53" s="17"/>
      <c r="D53" s="27">
        <v>5431670654.25</v>
      </c>
      <c r="E53" s="27">
        <v>5153482430.0500002</v>
      </c>
      <c r="F53" s="16" t="s">
        <v>90</v>
      </c>
      <c r="G53" s="17"/>
      <c r="H53" s="27">
        <v>0</v>
      </c>
      <c r="I53" s="27">
        <v>0</v>
      </c>
    </row>
    <row r="54" spans="1:12" x14ac:dyDescent="0.25">
      <c r="A54" s="16"/>
      <c r="B54" s="5" t="s">
        <v>82</v>
      </c>
      <c r="C54" s="17"/>
      <c r="D54" s="27">
        <v>67836655.340000004</v>
      </c>
      <c r="E54" s="27">
        <v>67155714.180000007</v>
      </c>
      <c r="F54" s="16" t="s">
        <v>91</v>
      </c>
      <c r="G54" s="17"/>
      <c r="H54" s="27">
        <v>0</v>
      </c>
      <c r="I54" s="27">
        <v>0</v>
      </c>
    </row>
    <row r="55" spans="1:12" x14ac:dyDescent="0.25">
      <c r="A55" s="16"/>
      <c r="B55" s="5" t="s">
        <v>83</v>
      </c>
      <c r="C55" s="17"/>
      <c r="D55" s="27">
        <v>-8460447336.0699997</v>
      </c>
      <c r="E55" s="27">
        <v>-6866370906.8100004</v>
      </c>
      <c r="F55" s="16" t="s">
        <v>92</v>
      </c>
      <c r="G55" s="17"/>
      <c r="H55" s="27">
        <v>0</v>
      </c>
      <c r="I55" s="27">
        <v>0</v>
      </c>
    </row>
    <row r="56" spans="1:12" x14ac:dyDescent="0.25">
      <c r="A56" s="16"/>
      <c r="B56" s="5" t="s">
        <v>84</v>
      </c>
      <c r="C56" s="17"/>
      <c r="D56" s="27">
        <v>379819043.10000002</v>
      </c>
      <c r="E56" s="27">
        <v>293696345.02999997</v>
      </c>
      <c r="F56" s="16"/>
      <c r="G56" s="17"/>
      <c r="H56" s="27"/>
      <c r="I56" s="27"/>
    </row>
    <row r="57" spans="1:12" x14ac:dyDescent="0.25">
      <c r="A57" s="16"/>
      <c r="B57" s="5" t="s">
        <v>85</v>
      </c>
      <c r="C57" s="17"/>
      <c r="D57" s="27">
        <v>0</v>
      </c>
      <c r="E57" s="27">
        <v>0</v>
      </c>
      <c r="F57" s="13" t="s">
        <v>94</v>
      </c>
      <c r="G57" s="14"/>
      <c r="H57" s="28">
        <f>SUM(H50:H55)</f>
        <v>3060887322.6900001</v>
      </c>
      <c r="I57" s="28">
        <f>SUM(I50:I55)</f>
        <v>3189284322.6900001</v>
      </c>
    </row>
    <row r="58" spans="1:12" x14ac:dyDescent="0.25">
      <c r="A58" s="16"/>
      <c r="B58" s="5" t="s">
        <v>86</v>
      </c>
      <c r="C58" s="17"/>
      <c r="D58" s="27">
        <v>0</v>
      </c>
      <c r="E58" s="27">
        <v>0</v>
      </c>
      <c r="F58" s="16"/>
      <c r="G58" s="17"/>
      <c r="H58" s="28"/>
      <c r="I58" s="28"/>
    </row>
    <row r="59" spans="1:12" x14ac:dyDescent="0.25">
      <c r="A59" s="16"/>
      <c r="B59" s="5"/>
      <c r="C59" s="17"/>
      <c r="D59" s="27"/>
      <c r="E59" s="27"/>
      <c r="F59" s="13" t="s">
        <v>101</v>
      </c>
      <c r="G59" s="17"/>
      <c r="H59" s="28">
        <f>+H47+H57</f>
        <v>12157119539.84</v>
      </c>
      <c r="I59" s="28">
        <f>+I47+I57</f>
        <v>13436710533.440001</v>
      </c>
    </row>
    <row r="60" spans="1:12" x14ac:dyDescent="0.25">
      <c r="A60" s="16"/>
      <c r="B60" s="40" t="s">
        <v>95</v>
      </c>
      <c r="C60" s="14"/>
      <c r="D60" s="28">
        <f>SUM(D50:D58)</f>
        <v>114663576365.05002</v>
      </c>
      <c r="E60" s="28">
        <f>SUM(E50:E58)</f>
        <v>115415483672.03999</v>
      </c>
      <c r="F60" s="16"/>
      <c r="G60" s="17"/>
      <c r="H60" s="28"/>
      <c r="I60" s="28"/>
    </row>
    <row r="61" spans="1:12" x14ac:dyDescent="0.25">
      <c r="A61" s="16"/>
      <c r="B61" s="5"/>
      <c r="C61" s="17"/>
      <c r="D61" s="27"/>
      <c r="E61" s="27"/>
      <c r="F61" s="13" t="s">
        <v>96</v>
      </c>
      <c r="G61" s="17"/>
      <c r="H61" s="27"/>
      <c r="I61" s="27"/>
    </row>
    <row r="62" spans="1:12" x14ac:dyDescent="0.25">
      <c r="A62" s="16"/>
      <c r="B62" s="40" t="s">
        <v>113</v>
      </c>
      <c r="C62" s="14"/>
      <c r="D62" s="28">
        <f>+D47+D60</f>
        <v>116274782148.39001</v>
      </c>
      <c r="E62" s="28">
        <f>+E47+E60</f>
        <v>117057949980.31</v>
      </c>
      <c r="F62" s="16"/>
      <c r="G62" s="17"/>
      <c r="H62" s="28"/>
      <c r="I62" s="28"/>
    </row>
    <row r="63" spans="1:12" x14ac:dyDescent="0.25">
      <c r="A63" s="16"/>
      <c r="B63" s="5"/>
      <c r="C63" s="17"/>
      <c r="D63" s="36"/>
      <c r="E63" s="36"/>
      <c r="F63" s="13" t="s">
        <v>97</v>
      </c>
      <c r="G63" s="14"/>
      <c r="H63" s="28">
        <f>SUM(H64:H66)</f>
        <v>102629456018.32001</v>
      </c>
      <c r="I63" s="28">
        <f>SUM(I64:I66)</f>
        <v>102629456018.32001</v>
      </c>
    </row>
    <row r="64" spans="1:12" x14ac:dyDescent="0.25">
      <c r="A64" s="16"/>
      <c r="B64" s="5"/>
      <c r="C64" s="17"/>
      <c r="D64" s="36"/>
      <c r="E64" s="36"/>
      <c r="F64" s="16" t="s">
        <v>98</v>
      </c>
      <c r="G64" s="17"/>
      <c r="H64" s="27">
        <v>73293432547.029999</v>
      </c>
      <c r="I64" s="27">
        <v>73293432547.029999</v>
      </c>
    </row>
    <row r="65" spans="1:13" x14ac:dyDescent="0.25">
      <c r="A65" s="16"/>
      <c r="B65" s="5"/>
      <c r="C65" s="17"/>
      <c r="D65" s="36"/>
      <c r="E65" s="36"/>
      <c r="F65" s="16" t="s">
        <v>99</v>
      </c>
      <c r="G65" s="17"/>
      <c r="H65" s="27">
        <v>0</v>
      </c>
      <c r="I65" s="27">
        <v>0</v>
      </c>
    </row>
    <row r="66" spans="1:13" x14ac:dyDescent="0.25">
      <c r="A66" s="16"/>
      <c r="B66" s="5"/>
      <c r="C66" s="17"/>
      <c r="D66" s="36"/>
      <c r="E66" s="36"/>
      <c r="F66" s="16" t="s">
        <v>100</v>
      </c>
      <c r="G66" s="17"/>
      <c r="H66" s="27">
        <v>29336023471.290001</v>
      </c>
      <c r="I66" s="27">
        <v>29336023471.290001</v>
      </c>
    </row>
    <row r="67" spans="1:13" x14ac:dyDescent="0.25">
      <c r="A67" s="16"/>
      <c r="B67" s="5"/>
      <c r="C67" s="17"/>
      <c r="D67" s="36"/>
      <c r="E67" s="36"/>
      <c r="F67" s="16"/>
      <c r="G67" s="17"/>
      <c r="H67" s="27"/>
      <c r="I67" s="27"/>
    </row>
    <row r="68" spans="1:13" x14ac:dyDescent="0.25">
      <c r="A68" s="16"/>
      <c r="B68" s="5"/>
      <c r="C68" s="17"/>
      <c r="D68" s="36"/>
      <c r="E68" s="36"/>
      <c r="F68" s="13" t="s">
        <v>102</v>
      </c>
      <c r="G68" s="14"/>
      <c r="H68" s="28">
        <f>SUM(H69:H73)</f>
        <v>1488206590.23</v>
      </c>
      <c r="I68" s="28">
        <f>SUM(I69:I73)</f>
        <v>991783428.55000007</v>
      </c>
    </row>
    <row r="69" spans="1:13" x14ac:dyDescent="0.25">
      <c r="A69" s="16"/>
      <c r="B69" s="5"/>
      <c r="C69" s="17"/>
      <c r="D69" s="36"/>
      <c r="E69" s="36"/>
      <c r="F69" s="16" t="s">
        <v>103</v>
      </c>
      <c r="G69" s="17"/>
      <c r="H69" s="27">
        <v>938583672.44000006</v>
      </c>
      <c r="I69" s="27">
        <v>739712115.46000004</v>
      </c>
      <c r="K69" s="22"/>
      <c r="L69" s="1">
        <v>70500860609.470001</v>
      </c>
    </row>
    <row r="70" spans="1:13" x14ac:dyDescent="0.25">
      <c r="A70" s="16"/>
      <c r="B70" s="5"/>
      <c r="C70" s="17"/>
      <c r="D70" s="36"/>
      <c r="E70" s="36"/>
      <c r="F70" s="16" t="s">
        <v>104</v>
      </c>
      <c r="G70" s="17"/>
      <c r="H70" s="27">
        <v>549622917.78999996</v>
      </c>
      <c r="I70" s="27">
        <v>252071313.09</v>
      </c>
      <c r="K70" s="24"/>
      <c r="L70" s="1">
        <v>69562276937.029999</v>
      </c>
    </row>
    <row r="71" spans="1:13" x14ac:dyDescent="0.25">
      <c r="A71" s="16"/>
      <c r="B71" s="5"/>
      <c r="C71" s="17"/>
      <c r="D71" s="36"/>
      <c r="E71" s="36"/>
      <c r="F71" s="16" t="s">
        <v>105</v>
      </c>
      <c r="G71" s="17"/>
      <c r="H71" s="27">
        <v>0</v>
      </c>
      <c r="I71" s="27">
        <v>0</v>
      </c>
      <c r="K71" s="24"/>
      <c r="L71" s="1">
        <f>L69-L70</f>
        <v>938583672.44000244</v>
      </c>
    </row>
    <row r="72" spans="1:13" x14ac:dyDescent="0.25">
      <c r="A72" s="16"/>
      <c r="B72" s="5"/>
      <c r="C72" s="17"/>
      <c r="D72" s="36"/>
      <c r="E72" s="36"/>
      <c r="F72" s="16" t="s">
        <v>106</v>
      </c>
      <c r="G72" s="17"/>
      <c r="H72" s="27">
        <v>0</v>
      </c>
      <c r="I72" s="27">
        <v>0</v>
      </c>
      <c r="K72" s="24"/>
    </row>
    <row r="73" spans="1:13" x14ac:dyDescent="0.25">
      <c r="A73" s="16"/>
      <c r="B73" s="5"/>
      <c r="C73" s="17"/>
      <c r="D73" s="36"/>
      <c r="E73" s="36"/>
      <c r="F73" s="16" t="s">
        <v>107</v>
      </c>
      <c r="G73" s="17"/>
      <c r="H73" s="27">
        <v>0</v>
      </c>
      <c r="I73" s="27">
        <v>0</v>
      </c>
      <c r="K73" s="24"/>
    </row>
    <row r="74" spans="1:13" x14ac:dyDescent="0.25">
      <c r="A74" s="16"/>
      <c r="B74" s="5"/>
      <c r="C74" s="17"/>
      <c r="D74" s="36"/>
      <c r="E74" s="36"/>
      <c r="F74" s="16"/>
      <c r="G74" s="17"/>
      <c r="H74" s="27"/>
      <c r="I74" s="27"/>
      <c r="K74" s="1"/>
    </row>
    <row r="75" spans="1:13" x14ac:dyDescent="0.25">
      <c r="A75" s="16"/>
      <c r="B75" s="5"/>
      <c r="C75" s="17"/>
      <c r="D75" s="36"/>
      <c r="E75" s="36"/>
      <c r="F75" s="13" t="s">
        <v>108</v>
      </c>
      <c r="G75" s="14"/>
      <c r="H75" s="28">
        <f>SUM(H76:H77)</f>
        <v>0</v>
      </c>
      <c r="I75" s="28">
        <f>SUM(I76:I77)</f>
        <v>0</v>
      </c>
    </row>
    <row r="76" spans="1:13" x14ac:dyDescent="0.25">
      <c r="A76" s="16"/>
      <c r="B76" s="5"/>
      <c r="C76" s="17"/>
      <c r="D76" s="36"/>
      <c r="E76" s="36"/>
      <c r="F76" s="16" t="s">
        <v>109</v>
      </c>
      <c r="G76" s="17"/>
      <c r="H76" s="27">
        <v>0</v>
      </c>
      <c r="I76" s="27">
        <v>0</v>
      </c>
      <c r="K76" s="24"/>
    </row>
    <row r="77" spans="1:13" x14ac:dyDescent="0.25">
      <c r="A77" s="16"/>
      <c r="B77" s="5"/>
      <c r="C77" s="17"/>
      <c r="D77" s="36"/>
      <c r="E77" s="36"/>
      <c r="F77" s="16" t="s">
        <v>110</v>
      </c>
      <c r="G77" s="17"/>
      <c r="H77" s="27">
        <v>0</v>
      </c>
      <c r="I77" s="27">
        <v>0</v>
      </c>
      <c r="K77" s="24"/>
    </row>
    <row r="78" spans="1:13" x14ac:dyDescent="0.25">
      <c r="A78" s="16"/>
      <c r="B78" s="5"/>
      <c r="C78" s="17"/>
      <c r="D78" s="36"/>
      <c r="E78" s="36"/>
      <c r="F78" s="16"/>
      <c r="G78" s="17"/>
      <c r="H78" s="27"/>
      <c r="I78" s="27"/>
    </row>
    <row r="79" spans="1:13" x14ac:dyDescent="0.25">
      <c r="A79" s="16"/>
      <c r="B79" s="5"/>
      <c r="C79" s="17"/>
      <c r="D79" s="36"/>
      <c r="E79" s="36"/>
      <c r="F79" s="13" t="s">
        <v>111</v>
      </c>
      <c r="G79" s="14"/>
      <c r="H79" s="28">
        <f>+H63+H68+H75</f>
        <v>104117662608.55</v>
      </c>
      <c r="I79" s="28">
        <f>+I63+I68+I75</f>
        <v>103621239446.87001</v>
      </c>
      <c r="M79" s="24">
        <f>D62-H81</f>
        <v>0</v>
      </c>
    </row>
    <row r="80" spans="1:13" x14ac:dyDescent="0.25">
      <c r="A80" s="16"/>
      <c r="B80" s="5"/>
      <c r="C80" s="17"/>
      <c r="D80" s="36"/>
      <c r="E80" s="36"/>
      <c r="F80" s="16"/>
      <c r="G80" s="17"/>
      <c r="H80" s="28"/>
      <c r="I80" s="28"/>
    </row>
    <row r="81" spans="1:11" x14ac:dyDescent="0.25">
      <c r="A81" s="16"/>
      <c r="B81" s="5"/>
      <c r="C81" s="17"/>
      <c r="D81" s="36"/>
      <c r="E81" s="36"/>
      <c r="F81" s="13" t="s">
        <v>112</v>
      </c>
      <c r="G81" s="14"/>
      <c r="H81" s="28">
        <f>+H59+H79</f>
        <v>116274782148.39</v>
      </c>
      <c r="I81" s="28">
        <f>+I59+I79</f>
        <v>117057949980.31001</v>
      </c>
      <c r="K81" s="24">
        <f>D62-H81</f>
        <v>0</v>
      </c>
    </row>
    <row r="82" spans="1:11" x14ac:dyDescent="0.25">
      <c r="A82" s="18"/>
      <c r="B82" s="19"/>
      <c r="C82" s="20"/>
      <c r="D82" s="37"/>
      <c r="E82" s="37"/>
      <c r="F82" s="18"/>
      <c r="G82" s="20"/>
      <c r="H82" s="21"/>
      <c r="I82" s="21"/>
    </row>
    <row r="83" spans="1:11" ht="33" customHeight="1" x14ac:dyDescent="0.25">
      <c r="A83" s="50"/>
      <c r="B83" s="50"/>
      <c r="C83" s="50"/>
      <c r="D83" s="50"/>
      <c r="E83" s="50"/>
      <c r="F83" s="50"/>
      <c r="G83" s="50"/>
      <c r="H83" s="50"/>
      <c r="I83" s="50"/>
    </row>
    <row r="84" spans="1:11" x14ac:dyDescent="0.25">
      <c r="D84" s="38"/>
      <c r="E84" s="3"/>
      <c r="H84" s="3"/>
      <c r="I84" s="3"/>
    </row>
    <row r="85" spans="1:11" x14ac:dyDescent="0.25">
      <c r="D85" s="38"/>
      <c r="E85" s="3"/>
      <c r="H85" s="3"/>
      <c r="I85" s="3"/>
    </row>
    <row r="86" spans="1:11" x14ac:dyDescent="0.25">
      <c r="D86" s="38"/>
      <c r="E86" s="3"/>
      <c r="H86" s="3"/>
      <c r="I86" s="3"/>
    </row>
    <row r="87" spans="1:11" x14ac:dyDescent="0.25">
      <c r="D87" s="38"/>
      <c r="E87" s="3"/>
      <c r="H87" s="3"/>
      <c r="I87" s="3"/>
    </row>
    <row r="88" spans="1:11" x14ac:dyDescent="0.25">
      <c r="D88" s="38"/>
      <c r="E88" s="3"/>
      <c r="H88" s="3"/>
      <c r="I88" s="3"/>
    </row>
    <row r="89" spans="1:11" x14ac:dyDescent="0.25">
      <c r="D89" s="38"/>
      <c r="E89" s="3"/>
      <c r="H89" s="3"/>
      <c r="I89" s="3"/>
    </row>
    <row r="90" spans="1:11" x14ac:dyDescent="0.25">
      <c r="D90" s="38"/>
      <c r="E90" s="3"/>
      <c r="H90" s="3"/>
      <c r="I90" s="3"/>
    </row>
    <row r="91" spans="1:11" x14ac:dyDescent="0.25">
      <c r="D91" s="38"/>
      <c r="E91" s="3"/>
      <c r="H91" s="3"/>
      <c r="I91" s="3"/>
    </row>
    <row r="92" spans="1:11" x14ac:dyDescent="0.25">
      <c r="D92" s="38"/>
      <c r="E92" s="3"/>
      <c r="H92" s="3"/>
      <c r="I92" s="3"/>
    </row>
    <row r="93" spans="1:11" x14ac:dyDescent="0.25">
      <c r="D93" s="38"/>
      <c r="E93" s="3"/>
      <c r="H93" s="3"/>
      <c r="I93" s="3"/>
    </row>
    <row r="94" spans="1:11" x14ac:dyDescent="0.25">
      <c r="D94" s="38"/>
      <c r="E94" s="3"/>
      <c r="H94" s="3"/>
      <c r="I94" s="3"/>
    </row>
    <row r="95" spans="1:11" x14ac:dyDescent="0.25">
      <c r="D95" s="38"/>
      <c r="E95" s="3"/>
      <c r="H95" s="3"/>
      <c r="I95" s="3"/>
    </row>
    <row r="96" spans="1:11" x14ac:dyDescent="0.25">
      <c r="D96" s="38"/>
      <c r="E96" s="3"/>
      <c r="H96" s="3"/>
      <c r="I96" s="3"/>
    </row>
    <row r="97" spans="4:9" x14ac:dyDescent="0.25">
      <c r="D97" s="38"/>
      <c r="E97" s="3"/>
      <c r="H97" s="3"/>
      <c r="I97" s="3"/>
    </row>
    <row r="98" spans="4:9" x14ac:dyDescent="0.25">
      <c r="D98" s="38"/>
      <c r="E98" s="3"/>
      <c r="H98" s="3"/>
      <c r="I98" s="3"/>
    </row>
    <row r="99" spans="4:9" x14ac:dyDescent="0.25">
      <c r="D99" s="38"/>
      <c r="E99" s="3"/>
      <c r="H99" s="3"/>
      <c r="I99" s="3"/>
    </row>
    <row r="100" spans="4:9" x14ac:dyDescent="0.25">
      <c r="D100" s="38"/>
      <c r="E100" s="3"/>
      <c r="H100" s="3"/>
      <c r="I100" s="3"/>
    </row>
    <row r="101" spans="4:9" x14ac:dyDescent="0.25">
      <c r="D101" s="38"/>
      <c r="E101" s="3"/>
      <c r="H101" s="3"/>
      <c r="I101" s="3"/>
    </row>
    <row r="102" spans="4:9" x14ac:dyDescent="0.25">
      <c r="D102" s="38"/>
      <c r="E102" s="3"/>
      <c r="H102" s="3"/>
      <c r="I102" s="3"/>
    </row>
    <row r="103" spans="4:9" x14ac:dyDescent="0.25">
      <c r="D103" s="38"/>
      <c r="E103" s="3"/>
      <c r="H103" s="3"/>
      <c r="I103" s="3"/>
    </row>
    <row r="104" spans="4:9" x14ac:dyDescent="0.25">
      <c r="D104" s="38"/>
      <c r="E104" s="3"/>
      <c r="H104" s="3"/>
      <c r="I104" s="3"/>
    </row>
    <row r="105" spans="4:9" x14ac:dyDescent="0.25">
      <c r="D105" s="38"/>
      <c r="E105" s="3"/>
      <c r="H105" s="3"/>
      <c r="I105" s="3"/>
    </row>
    <row r="106" spans="4:9" x14ac:dyDescent="0.25">
      <c r="D106" s="38"/>
      <c r="E106" s="3"/>
      <c r="H106" s="3"/>
      <c r="I106" s="3"/>
    </row>
    <row r="107" spans="4:9" x14ac:dyDescent="0.25">
      <c r="D107" s="38"/>
      <c r="E107" s="3"/>
      <c r="H107" s="3"/>
      <c r="I107" s="3"/>
    </row>
    <row r="108" spans="4:9" x14ac:dyDescent="0.25">
      <c r="D108" s="38"/>
      <c r="E108" s="3"/>
      <c r="H108" s="3"/>
      <c r="I108" s="3"/>
    </row>
    <row r="109" spans="4:9" x14ac:dyDescent="0.25">
      <c r="D109" s="38"/>
      <c r="E109" s="3"/>
      <c r="H109" s="3"/>
      <c r="I109" s="3"/>
    </row>
    <row r="110" spans="4:9" x14ac:dyDescent="0.25">
      <c r="D110" s="38"/>
      <c r="E110" s="3"/>
      <c r="H110" s="3"/>
      <c r="I110" s="3"/>
    </row>
    <row r="111" spans="4:9" x14ac:dyDescent="0.25">
      <c r="D111" s="38"/>
      <c r="E111" s="3"/>
      <c r="H111" s="3"/>
      <c r="I111" s="3"/>
    </row>
    <row r="112" spans="4:9" x14ac:dyDescent="0.25">
      <c r="D112" s="38"/>
      <c r="E112" s="3"/>
      <c r="H112" s="3"/>
      <c r="I112" s="3"/>
    </row>
    <row r="113" spans="4:9" x14ac:dyDescent="0.25">
      <c r="D113" s="38"/>
      <c r="E113" s="3"/>
      <c r="H113" s="3"/>
      <c r="I113" s="3"/>
    </row>
    <row r="114" spans="4:9" x14ac:dyDescent="0.25">
      <c r="D114" s="38"/>
      <c r="E114" s="3"/>
      <c r="H114" s="3"/>
      <c r="I114" s="3"/>
    </row>
    <row r="115" spans="4:9" x14ac:dyDescent="0.25">
      <c r="D115" s="38"/>
      <c r="E115" s="3"/>
      <c r="H115" s="3"/>
      <c r="I115" s="3"/>
    </row>
    <row r="116" spans="4:9" x14ac:dyDescent="0.25">
      <c r="D116" s="38"/>
      <c r="E116" s="3"/>
      <c r="H116" s="3"/>
      <c r="I116" s="3"/>
    </row>
    <row r="117" spans="4:9" x14ac:dyDescent="0.25">
      <c r="D117" s="38"/>
      <c r="E117" s="3"/>
      <c r="H117" s="3"/>
      <c r="I117" s="3"/>
    </row>
    <row r="118" spans="4:9" x14ac:dyDescent="0.25">
      <c r="D118" s="38"/>
      <c r="E118" s="3"/>
      <c r="H118" s="3"/>
      <c r="I118" s="3"/>
    </row>
    <row r="119" spans="4:9" x14ac:dyDescent="0.25">
      <c r="D119" s="38"/>
      <c r="E119" s="3"/>
      <c r="H119" s="3"/>
      <c r="I119" s="3"/>
    </row>
    <row r="120" spans="4:9" x14ac:dyDescent="0.25">
      <c r="D120" s="38"/>
      <c r="E120" s="3"/>
      <c r="H120" s="3"/>
      <c r="I120" s="3"/>
    </row>
    <row r="121" spans="4:9" x14ac:dyDescent="0.25">
      <c r="D121" s="38"/>
      <c r="E121" s="3"/>
      <c r="H121" s="3"/>
      <c r="I121" s="3"/>
    </row>
    <row r="122" spans="4:9" x14ac:dyDescent="0.25">
      <c r="D122" s="38"/>
      <c r="E122" s="3"/>
      <c r="H122" s="3"/>
      <c r="I122" s="3"/>
    </row>
    <row r="123" spans="4:9" x14ac:dyDescent="0.25">
      <c r="D123" s="38"/>
      <c r="E123" s="3"/>
      <c r="H123" s="3"/>
      <c r="I123" s="3"/>
    </row>
    <row r="124" spans="4:9" x14ac:dyDescent="0.25">
      <c r="D124" s="38"/>
      <c r="E124" s="3"/>
      <c r="H124" s="3"/>
      <c r="I124" s="3"/>
    </row>
    <row r="125" spans="4:9" x14ac:dyDescent="0.25">
      <c r="D125" s="38"/>
      <c r="E125" s="3"/>
      <c r="H125" s="3"/>
      <c r="I125" s="3"/>
    </row>
    <row r="126" spans="4:9" x14ac:dyDescent="0.25">
      <c r="D126" s="38"/>
      <c r="E126" s="3"/>
      <c r="H126" s="3"/>
      <c r="I126" s="3"/>
    </row>
    <row r="127" spans="4:9" x14ac:dyDescent="0.25">
      <c r="D127" s="38"/>
      <c r="E127" s="3"/>
      <c r="H127" s="3"/>
      <c r="I127" s="3"/>
    </row>
    <row r="128" spans="4:9" x14ac:dyDescent="0.25">
      <c r="D128" s="38"/>
      <c r="E128" s="3"/>
      <c r="H128" s="3"/>
      <c r="I128" s="3"/>
    </row>
    <row r="129" spans="4:9" x14ac:dyDescent="0.25">
      <c r="D129" s="38"/>
      <c r="E129" s="3"/>
      <c r="H129" s="3"/>
      <c r="I129" s="3"/>
    </row>
    <row r="130" spans="4:9" x14ac:dyDescent="0.25">
      <c r="D130" s="38"/>
      <c r="E130" s="3"/>
      <c r="H130" s="3"/>
      <c r="I130" s="3"/>
    </row>
    <row r="131" spans="4:9" x14ac:dyDescent="0.25">
      <c r="D131" s="38"/>
      <c r="E131" s="3"/>
      <c r="H131" s="3"/>
      <c r="I131" s="3"/>
    </row>
    <row r="132" spans="4:9" x14ac:dyDescent="0.25">
      <c r="D132" s="38"/>
      <c r="E132" s="3"/>
      <c r="H132" s="3"/>
      <c r="I132" s="3"/>
    </row>
    <row r="133" spans="4:9" x14ac:dyDescent="0.25">
      <c r="D133" s="38"/>
      <c r="E133" s="3"/>
      <c r="H133" s="3"/>
      <c r="I133" s="3"/>
    </row>
    <row r="134" spans="4:9" x14ac:dyDescent="0.25">
      <c r="D134" s="38"/>
      <c r="E134" s="3"/>
      <c r="H134" s="3"/>
      <c r="I134" s="3"/>
    </row>
    <row r="135" spans="4:9" x14ac:dyDescent="0.25">
      <c r="D135" s="38"/>
      <c r="E135" s="3"/>
      <c r="H135" s="3"/>
      <c r="I135" s="3"/>
    </row>
    <row r="136" spans="4:9" x14ac:dyDescent="0.25">
      <c r="D136" s="38"/>
      <c r="E136" s="3"/>
      <c r="H136" s="3"/>
      <c r="I136" s="3"/>
    </row>
    <row r="137" spans="4:9" x14ac:dyDescent="0.25">
      <c r="D137" s="38"/>
      <c r="E137" s="3"/>
      <c r="H137" s="3"/>
      <c r="I137" s="3"/>
    </row>
    <row r="138" spans="4:9" x14ac:dyDescent="0.25">
      <c r="D138" s="38"/>
      <c r="E138" s="3"/>
      <c r="H138" s="3"/>
      <c r="I138" s="3"/>
    </row>
    <row r="139" spans="4:9" x14ac:dyDescent="0.25">
      <c r="D139" s="38"/>
      <c r="E139" s="3"/>
      <c r="H139" s="3"/>
      <c r="I139" s="3"/>
    </row>
    <row r="140" spans="4:9" x14ac:dyDescent="0.25">
      <c r="D140" s="38"/>
      <c r="E140" s="3"/>
      <c r="H140" s="3"/>
      <c r="I140" s="3"/>
    </row>
    <row r="141" spans="4:9" x14ac:dyDescent="0.25">
      <c r="D141" s="38"/>
      <c r="E141" s="3"/>
      <c r="H141" s="3"/>
      <c r="I141" s="3"/>
    </row>
    <row r="142" spans="4:9" x14ac:dyDescent="0.25">
      <c r="D142" s="38"/>
      <c r="E142" s="3"/>
      <c r="H142" s="3"/>
      <c r="I142" s="3"/>
    </row>
    <row r="143" spans="4:9" x14ac:dyDescent="0.25">
      <c r="D143" s="38"/>
      <c r="E143" s="3"/>
      <c r="H143" s="3"/>
      <c r="I143" s="3"/>
    </row>
    <row r="144" spans="4:9" x14ac:dyDescent="0.25">
      <c r="D144" s="38"/>
      <c r="E144" s="3"/>
      <c r="H144" s="3"/>
      <c r="I144" s="3"/>
    </row>
    <row r="145" spans="4:9" x14ac:dyDescent="0.25">
      <c r="D145" s="38"/>
      <c r="E145" s="3"/>
      <c r="H145" s="3"/>
      <c r="I145" s="3"/>
    </row>
    <row r="146" spans="4:9" x14ac:dyDescent="0.25">
      <c r="D146" s="38"/>
      <c r="E146" s="3"/>
      <c r="H146" s="3"/>
      <c r="I146" s="3"/>
    </row>
    <row r="147" spans="4:9" x14ac:dyDescent="0.25">
      <c r="D147" s="38"/>
      <c r="E147" s="3"/>
      <c r="H147" s="3"/>
      <c r="I147" s="3"/>
    </row>
    <row r="148" spans="4:9" x14ac:dyDescent="0.25">
      <c r="D148" s="38"/>
      <c r="E148" s="3"/>
      <c r="H148" s="3"/>
      <c r="I148" s="3"/>
    </row>
    <row r="149" spans="4:9" x14ac:dyDescent="0.25">
      <c r="D149" s="38"/>
      <c r="E149" s="3"/>
      <c r="H149" s="3"/>
      <c r="I149" s="3"/>
    </row>
    <row r="150" spans="4:9" x14ac:dyDescent="0.25">
      <c r="D150" s="38"/>
      <c r="E150" s="3"/>
      <c r="H150" s="3"/>
      <c r="I150" s="3"/>
    </row>
    <row r="151" spans="4:9" x14ac:dyDescent="0.25">
      <c r="D151" s="38"/>
      <c r="E151" s="3"/>
      <c r="H151" s="3"/>
      <c r="I151" s="3"/>
    </row>
    <row r="152" spans="4:9" x14ac:dyDescent="0.25">
      <c r="D152" s="38"/>
      <c r="E152" s="3"/>
      <c r="H152" s="3"/>
      <c r="I152" s="3"/>
    </row>
    <row r="153" spans="4:9" x14ac:dyDescent="0.25">
      <c r="D153" s="38"/>
      <c r="E153" s="3"/>
      <c r="H153" s="3"/>
      <c r="I153" s="3"/>
    </row>
    <row r="154" spans="4:9" x14ac:dyDescent="0.25">
      <c r="D154" s="38"/>
      <c r="E154" s="3"/>
      <c r="H154" s="3"/>
      <c r="I154" s="3"/>
    </row>
    <row r="155" spans="4:9" x14ac:dyDescent="0.25">
      <c r="D155" s="38"/>
      <c r="E155" s="3"/>
      <c r="H155" s="3"/>
      <c r="I155" s="3"/>
    </row>
    <row r="156" spans="4:9" x14ac:dyDescent="0.25">
      <c r="D156" s="38"/>
      <c r="E156" s="3"/>
      <c r="H156" s="3"/>
      <c r="I156" s="3"/>
    </row>
    <row r="157" spans="4:9" x14ac:dyDescent="0.25">
      <c r="D157" s="38"/>
      <c r="E157" s="3"/>
      <c r="H157" s="3"/>
      <c r="I157" s="3"/>
    </row>
    <row r="158" spans="4:9" x14ac:dyDescent="0.25">
      <c r="D158" s="38"/>
      <c r="E158" s="3"/>
      <c r="H158" s="3"/>
      <c r="I158" s="3"/>
    </row>
    <row r="159" spans="4:9" x14ac:dyDescent="0.25">
      <c r="D159" s="38"/>
      <c r="E159" s="3"/>
      <c r="H159" s="3"/>
      <c r="I159" s="3"/>
    </row>
    <row r="160" spans="4:9" x14ac:dyDescent="0.25">
      <c r="D160" s="38"/>
      <c r="E160" s="3"/>
      <c r="H160" s="3"/>
      <c r="I160" s="3"/>
    </row>
    <row r="161" spans="4:9" x14ac:dyDescent="0.25">
      <c r="D161" s="38"/>
      <c r="E161" s="3"/>
      <c r="H161" s="3"/>
      <c r="I161" s="3"/>
    </row>
    <row r="162" spans="4:9" x14ac:dyDescent="0.25">
      <c r="D162" s="38"/>
      <c r="E162" s="3"/>
      <c r="H162" s="3"/>
      <c r="I162" s="3"/>
    </row>
    <row r="163" spans="4:9" x14ac:dyDescent="0.25">
      <c r="D163" s="38"/>
      <c r="E163" s="3"/>
      <c r="H163" s="3"/>
      <c r="I163" s="3"/>
    </row>
    <row r="164" spans="4:9" x14ac:dyDescent="0.25">
      <c r="D164" s="38"/>
      <c r="E164" s="3"/>
      <c r="H164" s="3"/>
      <c r="I164" s="3"/>
    </row>
    <row r="165" spans="4:9" x14ac:dyDescent="0.25">
      <c r="D165" s="38"/>
      <c r="E165" s="3"/>
      <c r="H165" s="3"/>
      <c r="I165" s="3"/>
    </row>
    <row r="166" spans="4:9" x14ac:dyDescent="0.25">
      <c r="D166" s="38"/>
      <c r="E166" s="3"/>
      <c r="H166" s="3"/>
      <c r="I166" s="3"/>
    </row>
    <row r="167" spans="4:9" x14ac:dyDescent="0.25">
      <c r="D167" s="38"/>
      <c r="E167" s="3"/>
      <c r="H167" s="3"/>
      <c r="I167" s="3"/>
    </row>
    <row r="168" spans="4:9" x14ac:dyDescent="0.25">
      <c r="D168" s="38"/>
      <c r="E168" s="3"/>
      <c r="H168" s="3"/>
      <c r="I168" s="3"/>
    </row>
    <row r="169" spans="4:9" x14ac:dyDescent="0.25">
      <c r="D169" s="38"/>
      <c r="E169" s="3"/>
      <c r="H169" s="3"/>
      <c r="I169" s="3"/>
    </row>
    <row r="170" spans="4:9" x14ac:dyDescent="0.25">
      <c r="D170" s="38"/>
      <c r="E170" s="3"/>
      <c r="H170" s="3"/>
      <c r="I170" s="3"/>
    </row>
    <row r="171" spans="4:9" x14ac:dyDescent="0.25">
      <c r="D171" s="38"/>
      <c r="E171" s="3"/>
      <c r="H171" s="3"/>
      <c r="I171" s="3"/>
    </row>
    <row r="172" spans="4:9" x14ac:dyDescent="0.25">
      <c r="D172" s="38"/>
      <c r="E172" s="3"/>
      <c r="H172" s="3"/>
      <c r="I172" s="3"/>
    </row>
    <row r="173" spans="4:9" x14ac:dyDescent="0.25">
      <c r="D173" s="38"/>
      <c r="E173" s="3"/>
      <c r="H173" s="3"/>
      <c r="I173" s="3"/>
    </row>
    <row r="174" spans="4:9" x14ac:dyDescent="0.25">
      <c r="D174" s="38"/>
      <c r="E174" s="3"/>
      <c r="H174" s="3"/>
      <c r="I174" s="3"/>
    </row>
    <row r="175" spans="4:9" x14ac:dyDescent="0.25">
      <c r="D175" s="38"/>
      <c r="E175" s="3"/>
      <c r="H175" s="3"/>
      <c r="I175" s="3"/>
    </row>
    <row r="176" spans="4:9" x14ac:dyDescent="0.25">
      <c r="D176" s="38"/>
      <c r="E176" s="3"/>
      <c r="H176" s="3"/>
      <c r="I176" s="3"/>
    </row>
    <row r="177" spans="4:9" x14ac:dyDescent="0.25">
      <c r="D177" s="38"/>
      <c r="E177" s="3"/>
      <c r="H177" s="3"/>
      <c r="I177" s="3"/>
    </row>
    <row r="178" spans="4:9" x14ac:dyDescent="0.25">
      <c r="D178" s="38"/>
      <c r="E178" s="3"/>
      <c r="H178" s="3"/>
      <c r="I178" s="3"/>
    </row>
    <row r="179" spans="4:9" x14ac:dyDescent="0.25">
      <c r="D179" s="38"/>
      <c r="E179" s="3"/>
      <c r="H179" s="3"/>
      <c r="I179" s="3"/>
    </row>
    <row r="180" spans="4:9" x14ac:dyDescent="0.25">
      <c r="D180" s="38"/>
      <c r="E180" s="3"/>
      <c r="H180" s="3"/>
      <c r="I180" s="3"/>
    </row>
    <row r="181" spans="4:9" x14ac:dyDescent="0.25">
      <c r="D181" s="38"/>
      <c r="E181" s="3"/>
      <c r="H181" s="3"/>
      <c r="I181" s="3"/>
    </row>
    <row r="182" spans="4:9" x14ac:dyDescent="0.25">
      <c r="D182" s="38"/>
      <c r="E182" s="3"/>
      <c r="H182" s="3"/>
      <c r="I182" s="3"/>
    </row>
    <row r="183" spans="4:9" x14ac:dyDescent="0.25">
      <c r="D183" s="38"/>
      <c r="E183" s="3"/>
      <c r="H183" s="3"/>
      <c r="I183" s="3"/>
    </row>
    <row r="184" spans="4:9" x14ac:dyDescent="0.25">
      <c r="D184" s="38"/>
      <c r="E184" s="3"/>
      <c r="H184" s="3"/>
      <c r="I184" s="3"/>
    </row>
    <row r="185" spans="4:9" x14ac:dyDescent="0.25">
      <c r="D185" s="38"/>
      <c r="E185" s="3"/>
      <c r="H185" s="3"/>
      <c r="I185" s="3"/>
    </row>
    <row r="186" spans="4:9" x14ac:dyDescent="0.25">
      <c r="D186" s="38"/>
      <c r="E186" s="3"/>
      <c r="H186" s="3"/>
      <c r="I186" s="3"/>
    </row>
    <row r="187" spans="4:9" x14ac:dyDescent="0.25">
      <c r="D187" s="38"/>
      <c r="E187" s="3"/>
      <c r="H187" s="3"/>
      <c r="I187" s="3"/>
    </row>
    <row r="188" spans="4:9" x14ac:dyDescent="0.25">
      <c r="D188" s="38"/>
      <c r="E188" s="3"/>
      <c r="H188" s="3"/>
      <c r="I188" s="3"/>
    </row>
    <row r="189" spans="4:9" x14ac:dyDescent="0.25">
      <c r="D189" s="38"/>
      <c r="E189" s="3"/>
      <c r="H189" s="3"/>
      <c r="I189" s="3"/>
    </row>
    <row r="190" spans="4:9" x14ac:dyDescent="0.25">
      <c r="D190" s="38"/>
      <c r="E190" s="3"/>
      <c r="H190" s="3"/>
      <c r="I190" s="3"/>
    </row>
    <row r="191" spans="4:9" x14ac:dyDescent="0.25">
      <c r="D191" s="38"/>
      <c r="E191" s="3"/>
      <c r="H191" s="3"/>
      <c r="I191" s="3"/>
    </row>
    <row r="192" spans="4:9" x14ac:dyDescent="0.25">
      <c r="D192" s="38"/>
      <c r="E192" s="3"/>
      <c r="H192" s="3"/>
      <c r="I192" s="3"/>
    </row>
    <row r="193" spans="4:9" x14ac:dyDescent="0.25">
      <c r="D193" s="38"/>
      <c r="E193" s="3"/>
      <c r="H193" s="3"/>
      <c r="I193" s="3"/>
    </row>
    <row r="194" spans="4:9" x14ac:dyDescent="0.25">
      <c r="D194" s="38"/>
      <c r="E194" s="3"/>
      <c r="H194" s="3"/>
      <c r="I194" s="3"/>
    </row>
    <row r="195" spans="4:9" x14ac:dyDescent="0.25">
      <c r="D195" s="38"/>
      <c r="E195" s="3"/>
      <c r="H195" s="3"/>
      <c r="I195" s="3"/>
    </row>
    <row r="196" spans="4:9" x14ac:dyDescent="0.25">
      <c r="D196" s="38"/>
      <c r="E196" s="3"/>
      <c r="H196" s="3"/>
      <c r="I196" s="3"/>
    </row>
    <row r="197" spans="4:9" x14ac:dyDescent="0.25">
      <c r="D197" s="38"/>
      <c r="E197" s="3"/>
      <c r="H197" s="3"/>
      <c r="I197" s="3"/>
    </row>
    <row r="198" spans="4:9" x14ac:dyDescent="0.25">
      <c r="D198" s="38"/>
      <c r="E198" s="3"/>
      <c r="H198" s="3"/>
      <c r="I198" s="3"/>
    </row>
    <row r="199" spans="4:9" x14ac:dyDescent="0.25">
      <c r="D199" s="38"/>
      <c r="E199" s="3"/>
      <c r="H199" s="3"/>
      <c r="I199" s="3"/>
    </row>
    <row r="200" spans="4:9" x14ac:dyDescent="0.25">
      <c r="D200" s="38"/>
      <c r="E200" s="3"/>
      <c r="H200" s="3"/>
      <c r="I200" s="3"/>
    </row>
    <row r="201" spans="4:9" x14ac:dyDescent="0.25">
      <c r="D201" s="38"/>
      <c r="E201" s="3"/>
      <c r="H201" s="3"/>
      <c r="I201" s="3"/>
    </row>
    <row r="202" spans="4:9" x14ac:dyDescent="0.25">
      <c r="D202" s="38"/>
      <c r="E202" s="3"/>
      <c r="H202" s="3"/>
      <c r="I202" s="3"/>
    </row>
    <row r="203" spans="4:9" x14ac:dyDescent="0.25">
      <c r="D203" s="38"/>
      <c r="E203" s="3"/>
      <c r="H203" s="3"/>
      <c r="I203" s="3"/>
    </row>
    <row r="204" spans="4:9" x14ac:dyDescent="0.25">
      <c r="D204" s="38"/>
      <c r="E204" s="3"/>
      <c r="H204" s="3"/>
      <c r="I204" s="3"/>
    </row>
    <row r="205" spans="4:9" x14ac:dyDescent="0.25">
      <c r="D205" s="38"/>
      <c r="E205" s="3"/>
      <c r="H205" s="3"/>
      <c r="I205" s="3"/>
    </row>
    <row r="206" spans="4:9" x14ac:dyDescent="0.25">
      <c r="D206" s="38"/>
      <c r="E206" s="3"/>
      <c r="H206" s="3"/>
      <c r="I206" s="3"/>
    </row>
    <row r="207" spans="4:9" x14ac:dyDescent="0.25">
      <c r="D207" s="38"/>
      <c r="E207" s="3"/>
      <c r="H207" s="3"/>
      <c r="I207" s="3"/>
    </row>
    <row r="208" spans="4:9" x14ac:dyDescent="0.25">
      <c r="D208" s="38"/>
      <c r="E208" s="3"/>
      <c r="H208" s="3"/>
      <c r="I208" s="3"/>
    </row>
    <row r="209" spans="4:9" x14ac:dyDescent="0.25">
      <c r="D209" s="38"/>
      <c r="E209" s="3"/>
      <c r="H209" s="3"/>
      <c r="I209" s="3"/>
    </row>
    <row r="210" spans="4:9" x14ac:dyDescent="0.25">
      <c r="D210" s="38"/>
      <c r="E210" s="3"/>
      <c r="H210" s="3"/>
      <c r="I210" s="3"/>
    </row>
    <row r="211" spans="4:9" x14ac:dyDescent="0.25">
      <c r="D211" s="38"/>
      <c r="E211" s="3"/>
      <c r="H211" s="3"/>
      <c r="I211" s="3"/>
    </row>
    <row r="212" spans="4:9" x14ac:dyDescent="0.25">
      <c r="D212" s="38"/>
      <c r="E212" s="3"/>
      <c r="H212" s="3"/>
      <c r="I212" s="3"/>
    </row>
    <row r="213" spans="4:9" x14ac:dyDescent="0.25">
      <c r="D213" s="38"/>
      <c r="E213" s="3"/>
      <c r="H213" s="3"/>
      <c r="I213" s="3"/>
    </row>
    <row r="214" spans="4:9" x14ac:dyDescent="0.25">
      <c r="D214" s="38"/>
      <c r="E214" s="3"/>
      <c r="H214" s="3"/>
      <c r="I214" s="3"/>
    </row>
    <row r="215" spans="4:9" x14ac:dyDescent="0.25">
      <c r="D215" s="38"/>
      <c r="E215" s="3"/>
      <c r="H215" s="3"/>
      <c r="I215" s="3"/>
    </row>
    <row r="216" spans="4:9" x14ac:dyDescent="0.25">
      <c r="D216" s="38"/>
      <c r="E216" s="3"/>
      <c r="H216" s="3"/>
      <c r="I216" s="3"/>
    </row>
    <row r="217" spans="4:9" x14ac:dyDescent="0.25">
      <c r="D217" s="38"/>
      <c r="E217" s="3"/>
      <c r="H217" s="3"/>
      <c r="I217" s="3"/>
    </row>
    <row r="218" spans="4:9" x14ac:dyDescent="0.25">
      <c r="D218" s="38"/>
      <c r="E218" s="3"/>
      <c r="H218" s="3"/>
      <c r="I218" s="3"/>
    </row>
    <row r="219" spans="4:9" x14ac:dyDescent="0.25">
      <c r="D219" s="38"/>
      <c r="E219" s="3"/>
      <c r="H219" s="3"/>
      <c r="I219" s="3"/>
    </row>
    <row r="220" spans="4:9" x14ac:dyDescent="0.25">
      <c r="D220" s="38"/>
      <c r="E220" s="3"/>
      <c r="H220" s="3"/>
      <c r="I220" s="3"/>
    </row>
    <row r="221" spans="4:9" x14ac:dyDescent="0.25">
      <c r="D221" s="38"/>
      <c r="E221" s="3"/>
      <c r="H221" s="3"/>
      <c r="I221" s="3"/>
    </row>
    <row r="222" spans="4:9" x14ac:dyDescent="0.25">
      <c r="D222" s="38"/>
      <c r="E222" s="3"/>
      <c r="H222" s="3"/>
      <c r="I222" s="3"/>
    </row>
    <row r="223" spans="4:9" x14ac:dyDescent="0.25">
      <c r="D223" s="38"/>
      <c r="E223" s="3"/>
      <c r="H223" s="3"/>
      <c r="I223" s="3"/>
    </row>
    <row r="224" spans="4:9" x14ac:dyDescent="0.25">
      <c r="D224" s="38"/>
      <c r="E224" s="3"/>
      <c r="H224" s="3"/>
      <c r="I224" s="3"/>
    </row>
    <row r="225" spans="4:9" x14ac:dyDescent="0.25">
      <c r="D225" s="38"/>
      <c r="E225" s="3"/>
      <c r="H225" s="3"/>
      <c r="I225" s="3"/>
    </row>
    <row r="226" spans="4:9" x14ac:dyDescent="0.25">
      <c r="D226" s="38"/>
      <c r="E226" s="3"/>
      <c r="H226" s="3"/>
      <c r="I226" s="3"/>
    </row>
    <row r="227" spans="4:9" x14ac:dyDescent="0.25">
      <c r="D227" s="38"/>
      <c r="E227" s="3"/>
      <c r="H227" s="3"/>
      <c r="I227" s="3"/>
    </row>
    <row r="228" spans="4:9" x14ac:dyDescent="0.25">
      <c r="D228" s="38"/>
      <c r="E228" s="3"/>
      <c r="H228" s="3"/>
      <c r="I228" s="3"/>
    </row>
    <row r="229" spans="4:9" x14ac:dyDescent="0.25">
      <c r="D229" s="38"/>
      <c r="E229" s="3"/>
      <c r="H229" s="3"/>
      <c r="I229" s="3"/>
    </row>
    <row r="230" spans="4:9" x14ac:dyDescent="0.25">
      <c r="D230" s="38"/>
      <c r="E230" s="3"/>
      <c r="H230" s="3"/>
      <c r="I230" s="3"/>
    </row>
    <row r="231" spans="4:9" x14ac:dyDescent="0.25">
      <c r="D231" s="38"/>
      <c r="E231" s="3"/>
      <c r="H231" s="3"/>
      <c r="I231" s="3"/>
    </row>
    <row r="232" spans="4:9" x14ac:dyDescent="0.25">
      <c r="D232" s="38"/>
      <c r="E232" s="3"/>
      <c r="H232" s="3"/>
      <c r="I232" s="3"/>
    </row>
    <row r="233" spans="4:9" x14ac:dyDescent="0.25">
      <c r="D233" s="38"/>
      <c r="E233" s="3"/>
      <c r="H233" s="3"/>
      <c r="I233" s="3"/>
    </row>
    <row r="234" spans="4:9" x14ac:dyDescent="0.25">
      <c r="D234" s="38"/>
      <c r="E234" s="3"/>
      <c r="H234" s="3"/>
      <c r="I234" s="3"/>
    </row>
    <row r="235" spans="4:9" x14ac:dyDescent="0.25">
      <c r="D235" s="38"/>
      <c r="E235" s="3"/>
      <c r="H235" s="3"/>
      <c r="I235" s="3"/>
    </row>
    <row r="236" spans="4:9" x14ac:dyDescent="0.25">
      <c r="D236" s="38"/>
      <c r="E236" s="3"/>
      <c r="H236" s="3"/>
      <c r="I236" s="3"/>
    </row>
    <row r="237" spans="4:9" x14ac:dyDescent="0.25">
      <c r="D237" s="38"/>
      <c r="E237" s="3"/>
      <c r="H237" s="3"/>
      <c r="I237" s="3"/>
    </row>
    <row r="238" spans="4:9" x14ac:dyDescent="0.25">
      <c r="D238" s="38"/>
      <c r="E238" s="3"/>
      <c r="H238" s="3"/>
      <c r="I238" s="3"/>
    </row>
    <row r="239" spans="4:9" x14ac:dyDescent="0.25">
      <c r="D239" s="38"/>
      <c r="E239" s="3"/>
      <c r="H239" s="3"/>
      <c r="I239" s="3"/>
    </row>
    <row r="240" spans="4:9" x14ac:dyDescent="0.25">
      <c r="D240" s="38"/>
      <c r="E240" s="3"/>
      <c r="H240" s="3"/>
      <c r="I240" s="3"/>
    </row>
    <row r="241" spans="4:9" x14ac:dyDescent="0.25">
      <c r="D241" s="38"/>
      <c r="E241" s="3"/>
      <c r="H241" s="3"/>
      <c r="I241" s="3"/>
    </row>
    <row r="242" spans="4:9" x14ac:dyDescent="0.25">
      <c r="D242" s="38"/>
      <c r="E242" s="3"/>
      <c r="H242" s="3"/>
      <c r="I242" s="3"/>
    </row>
    <row r="243" spans="4:9" x14ac:dyDescent="0.25">
      <c r="D243" s="38"/>
      <c r="E243" s="3"/>
      <c r="H243" s="3"/>
      <c r="I243" s="3"/>
    </row>
    <row r="244" spans="4:9" x14ac:dyDescent="0.25">
      <c r="D244" s="38"/>
      <c r="E244" s="3"/>
      <c r="H244" s="3"/>
      <c r="I244" s="3"/>
    </row>
    <row r="245" spans="4:9" x14ac:dyDescent="0.25">
      <c r="D245" s="38"/>
      <c r="E245" s="3"/>
      <c r="H245" s="3"/>
      <c r="I245" s="3"/>
    </row>
    <row r="246" spans="4:9" x14ac:dyDescent="0.25">
      <c r="D246" s="38"/>
      <c r="E246" s="3"/>
      <c r="H246" s="3"/>
      <c r="I246" s="3"/>
    </row>
    <row r="247" spans="4:9" x14ac:dyDescent="0.25">
      <c r="D247" s="38"/>
      <c r="E247" s="3"/>
      <c r="H247" s="3"/>
      <c r="I247" s="3"/>
    </row>
    <row r="248" spans="4:9" x14ac:dyDescent="0.25">
      <c r="D248" s="38"/>
      <c r="E248" s="3"/>
      <c r="H248" s="3"/>
      <c r="I248" s="3"/>
    </row>
    <row r="249" spans="4:9" x14ac:dyDescent="0.25">
      <c r="D249" s="38"/>
      <c r="E249" s="3"/>
      <c r="H249" s="3"/>
      <c r="I249" s="3"/>
    </row>
    <row r="250" spans="4:9" x14ac:dyDescent="0.25">
      <c r="D250" s="38"/>
      <c r="E250" s="3"/>
      <c r="H250" s="3"/>
      <c r="I250" s="3"/>
    </row>
    <row r="251" spans="4:9" x14ac:dyDescent="0.25">
      <c r="D251" s="38"/>
      <c r="E251" s="3"/>
      <c r="H251" s="3"/>
      <c r="I251" s="3"/>
    </row>
    <row r="252" spans="4:9" x14ac:dyDescent="0.25">
      <c r="D252" s="38"/>
      <c r="E252" s="3"/>
      <c r="H252" s="3"/>
      <c r="I252" s="3"/>
    </row>
    <row r="253" spans="4:9" x14ac:dyDescent="0.25">
      <c r="D253" s="38"/>
      <c r="E253" s="3"/>
      <c r="H253" s="3"/>
      <c r="I253" s="3"/>
    </row>
    <row r="254" spans="4:9" x14ac:dyDescent="0.25">
      <c r="D254" s="38"/>
      <c r="E254" s="3"/>
      <c r="H254" s="3"/>
      <c r="I254" s="3"/>
    </row>
    <row r="255" spans="4:9" x14ac:dyDescent="0.25">
      <c r="D255" s="38"/>
      <c r="E255" s="3"/>
      <c r="H255" s="3"/>
      <c r="I255" s="3"/>
    </row>
    <row r="256" spans="4:9" x14ac:dyDescent="0.25">
      <c r="D256" s="38"/>
      <c r="E256" s="3"/>
      <c r="H256" s="3"/>
      <c r="I256" s="3"/>
    </row>
    <row r="257" spans="4:9" x14ac:dyDescent="0.25">
      <c r="D257" s="38"/>
      <c r="E257" s="3"/>
      <c r="H257" s="3"/>
      <c r="I257" s="3"/>
    </row>
    <row r="258" spans="4:9" x14ac:dyDescent="0.25">
      <c r="D258" s="38"/>
      <c r="E258" s="3"/>
      <c r="H258" s="3"/>
      <c r="I258" s="3"/>
    </row>
    <row r="259" spans="4:9" x14ac:dyDescent="0.25">
      <c r="D259" s="38"/>
      <c r="E259" s="3"/>
      <c r="H259" s="3"/>
      <c r="I259" s="3"/>
    </row>
    <row r="260" spans="4:9" x14ac:dyDescent="0.25">
      <c r="D260" s="38"/>
      <c r="E260" s="3"/>
      <c r="H260" s="3"/>
      <c r="I260" s="3"/>
    </row>
    <row r="261" spans="4:9" x14ac:dyDescent="0.25">
      <c r="D261" s="38"/>
      <c r="E261" s="3"/>
      <c r="H261" s="3"/>
      <c r="I261" s="3"/>
    </row>
    <row r="262" spans="4:9" x14ac:dyDescent="0.25">
      <c r="D262" s="38"/>
      <c r="E262" s="3"/>
      <c r="H262" s="3"/>
      <c r="I262" s="3"/>
    </row>
    <row r="263" spans="4:9" x14ac:dyDescent="0.25">
      <c r="D263" s="38"/>
      <c r="E263" s="3"/>
      <c r="H263" s="3"/>
      <c r="I263" s="3"/>
    </row>
    <row r="264" spans="4:9" x14ac:dyDescent="0.25">
      <c r="D264" s="38"/>
      <c r="E264" s="3"/>
      <c r="H264" s="3"/>
      <c r="I264" s="3"/>
    </row>
    <row r="265" spans="4:9" x14ac:dyDescent="0.25">
      <c r="D265" s="38"/>
      <c r="E265" s="3"/>
      <c r="H265" s="3"/>
      <c r="I265" s="3"/>
    </row>
    <row r="266" spans="4:9" x14ac:dyDescent="0.25">
      <c r="D266" s="38"/>
      <c r="E266" s="3"/>
      <c r="H266" s="3"/>
      <c r="I266" s="3"/>
    </row>
    <row r="267" spans="4:9" x14ac:dyDescent="0.25">
      <c r="D267" s="38"/>
      <c r="E267" s="3"/>
      <c r="H267" s="3"/>
      <c r="I267" s="3"/>
    </row>
    <row r="268" spans="4:9" x14ac:dyDescent="0.25">
      <c r="D268" s="38"/>
      <c r="E268" s="3"/>
      <c r="H268" s="3"/>
      <c r="I268" s="3"/>
    </row>
    <row r="269" spans="4:9" x14ac:dyDescent="0.25">
      <c r="D269" s="38"/>
      <c r="E269" s="3"/>
      <c r="H269" s="3"/>
      <c r="I269" s="3"/>
    </row>
    <row r="270" spans="4:9" x14ac:dyDescent="0.25">
      <c r="D270" s="38"/>
      <c r="E270" s="3"/>
      <c r="H270" s="3"/>
      <c r="I270" s="3"/>
    </row>
    <row r="271" spans="4:9" x14ac:dyDescent="0.25">
      <c r="D271" s="38"/>
      <c r="E271" s="3"/>
      <c r="H271" s="3"/>
      <c r="I271" s="3"/>
    </row>
    <row r="272" spans="4:9" x14ac:dyDescent="0.25">
      <c r="D272" s="38"/>
      <c r="E272" s="3"/>
      <c r="H272" s="3"/>
      <c r="I272" s="3"/>
    </row>
    <row r="273" spans="4:9" x14ac:dyDescent="0.25">
      <c r="D273" s="38"/>
      <c r="E273" s="3"/>
      <c r="H273" s="3"/>
      <c r="I273" s="3"/>
    </row>
    <row r="274" spans="4:9" x14ac:dyDescent="0.25">
      <c r="D274" s="38"/>
      <c r="E274" s="3"/>
      <c r="H274" s="3"/>
      <c r="I274" s="3"/>
    </row>
    <row r="275" spans="4:9" x14ac:dyDescent="0.25">
      <c r="D275" s="38"/>
      <c r="E275" s="3"/>
      <c r="H275" s="3"/>
      <c r="I275" s="3"/>
    </row>
    <row r="276" spans="4:9" x14ac:dyDescent="0.25">
      <c r="D276" s="38"/>
      <c r="E276" s="3"/>
      <c r="H276" s="3"/>
      <c r="I276" s="3"/>
    </row>
    <row r="277" spans="4:9" x14ac:dyDescent="0.25">
      <c r="D277" s="38"/>
      <c r="E277" s="3"/>
      <c r="H277" s="3"/>
      <c r="I277" s="3"/>
    </row>
    <row r="278" spans="4:9" x14ac:dyDescent="0.25">
      <c r="D278" s="38"/>
      <c r="E278" s="3"/>
      <c r="H278" s="3"/>
      <c r="I278" s="3"/>
    </row>
    <row r="279" spans="4:9" x14ac:dyDescent="0.25">
      <c r="D279" s="38"/>
      <c r="E279" s="3"/>
      <c r="H279" s="3"/>
      <c r="I279" s="3"/>
    </row>
    <row r="280" spans="4:9" x14ac:dyDescent="0.25">
      <c r="D280" s="38"/>
      <c r="E280" s="3"/>
      <c r="H280" s="3"/>
      <c r="I280" s="3"/>
    </row>
    <row r="281" spans="4:9" x14ac:dyDescent="0.25">
      <c r="D281" s="38"/>
      <c r="E281" s="3"/>
      <c r="H281" s="3"/>
      <c r="I281" s="3"/>
    </row>
    <row r="282" spans="4:9" x14ac:dyDescent="0.25">
      <c r="D282" s="38"/>
      <c r="E282" s="3"/>
      <c r="H282" s="3"/>
      <c r="I282" s="3"/>
    </row>
    <row r="283" spans="4:9" x14ac:dyDescent="0.25">
      <c r="D283" s="38"/>
      <c r="E283" s="3"/>
      <c r="H283" s="3"/>
      <c r="I283" s="3"/>
    </row>
    <row r="284" spans="4:9" x14ac:dyDescent="0.25">
      <c r="D284" s="38"/>
      <c r="E284" s="3"/>
      <c r="H284" s="3"/>
      <c r="I284" s="3"/>
    </row>
    <row r="285" spans="4:9" x14ac:dyDescent="0.25">
      <c r="D285" s="38"/>
      <c r="E285" s="3"/>
      <c r="H285" s="3"/>
      <c r="I285" s="3"/>
    </row>
    <row r="286" spans="4:9" x14ac:dyDescent="0.25">
      <c r="D286" s="38"/>
      <c r="E286" s="3"/>
      <c r="H286" s="3"/>
      <c r="I286" s="3"/>
    </row>
    <row r="287" spans="4:9" x14ac:dyDescent="0.25">
      <c r="D287" s="38"/>
      <c r="E287" s="3"/>
      <c r="H287" s="3"/>
      <c r="I287" s="3"/>
    </row>
    <row r="288" spans="4:9" x14ac:dyDescent="0.25">
      <c r="D288" s="38"/>
      <c r="E288" s="3"/>
      <c r="H288" s="3"/>
      <c r="I288" s="3"/>
    </row>
    <row r="289" spans="4:9" x14ac:dyDescent="0.25">
      <c r="D289" s="38"/>
      <c r="E289" s="3"/>
      <c r="H289" s="3"/>
      <c r="I289" s="3"/>
    </row>
    <row r="290" spans="4:9" x14ac:dyDescent="0.25">
      <c r="D290" s="38"/>
      <c r="E290" s="3"/>
      <c r="H290" s="3"/>
      <c r="I290" s="3"/>
    </row>
    <row r="291" spans="4:9" x14ac:dyDescent="0.25">
      <c r="D291" s="38"/>
      <c r="E291" s="3"/>
      <c r="H291" s="3"/>
      <c r="I291" s="3"/>
    </row>
    <row r="292" spans="4:9" x14ac:dyDescent="0.25">
      <c r="D292" s="38"/>
      <c r="E292" s="3"/>
      <c r="H292" s="3"/>
      <c r="I292" s="3"/>
    </row>
    <row r="293" spans="4:9" x14ac:dyDescent="0.25">
      <c r="D293" s="38"/>
      <c r="E293" s="3"/>
      <c r="H293" s="3"/>
      <c r="I293" s="3"/>
    </row>
    <row r="294" spans="4:9" x14ac:dyDescent="0.25">
      <c r="D294" s="38"/>
      <c r="E294" s="3"/>
      <c r="H294" s="3"/>
      <c r="I294" s="3"/>
    </row>
    <row r="295" spans="4:9" x14ac:dyDescent="0.25">
      <c r="D295" s="38"/>
      <c r="E295" s="3"/>
      <c r="H295" s="3"/>
      <c r="I295" s="3"/>
    </row>
    <row r="296" spans="4:9" x14ac:dyDescent="0.25">
      <c r="D296" s="38"/>
      <c r="E296" s="3"/>
      <c r="H296" s="3"/>
      <c r="I296" s="3"/>
    </row>
    <row r="297" spans="4:9" x14ac:dyDescent="0.25">
      <c r="D297" s="38"/>
      <c r="E297" s="3"/>
      <c r="H297" s="3"/>
      <c r="I297" s="3"/>
    </row>
    <row r="298" spans="4:9" x14ac:dyDescent="0.25">
      <c r="D298" s="38"/>
      <c r="E298" s="3"/>
      <c r="H298" s="3"/>
      <c r="I298" s="3"/>
    </row>
    <row r="299" spans="4:9" x14ac:dyDescent="0.25">
      <c r="D299" s="38"/>
      <c r="E299" s="3"/>
      <c r="H299" s="3"/>
      <c r="I299" s="3"/>
    </row>
    <row r="300" spans="4:9" x14ac:dyDescent="0.25">
      <c r="D300" s="38"/>
      <c r="E300" s="3"/>
      <c r="H300" s="3"/>
      <c r="I300" s="3"/>
    </row>
    <row r="301" spans="4:9" x14ac:dyDescent="0.25">
      <c r="D301" s="38"/>
      <c r="E301" s="3"/>
      <c r="H301" s="3"/>
      <c r="I301" s="3"/>
    </row>
    <row r="302" spans="4:9" x14ac:dyDescent="0.25">
      <c r="D302" s="38"/>
      <c r="E302" s="3"/>
      <c r="H302" s="3"/>
      <c r="I302" s="3"/>
    </row>
    <row r="303" spans="4:9" x14ac:dyDescent="0.25">
      <c r="D303" s="38"/>
      <c r="E303" s="3"/>
      <c r="H303" s="3"/>
      <c r="I303" s="3"/>
    </row>
    <row r="304" spans="4:9" x14ac:dyDescent="0.25">
      <c r="D304" s="38"/>
      <c r="E304" s="3"/>
      <c r="H304" s="3"/>
      <c r="I304" s="3"/>
    </row>
    <row r="305" spans="4:9" x14ac:dyDescent="0.25">
      <c r="D305" s="38"/>
      <c r="E305" s="3"/>
      <c r="H305" s="3"/>
      <c r="I305" s="3"/>
    </row>
    <row r="306" spans="4:9" x14ac:dyDescent="0.25">
      <c r="D306" s="38"/>
      <c r="E306" s="3"/>
      <c r="H306" s="3"/>
      <c r="I306" s="3"/>
    </row>
    <row r="307" spans="4:9" x14ac:dyDescent="0.25">
      <c r="D307" s="38"/>
      <c r="E307" s="3"/>
      <c r="H307" s="3"/>
      <c r="I307" s="3"/>
    </row>
    <row r="308" spans="4:9" x14ac:dyDescent="0.25">
      <c r="D308" s="38"/>
      <c r="E308" s="3"/>
      <c r="H308" s="3"/>
      <c r="I308" s="3"/>
    </row>
    <row r="309" spans="4:9" x14ac:dyDescent="0.25">
      <c r="D309" s="38"/>
      <c r="E309" s="3"/>
      <c r="H309" s="3"/>
      <c r="I309" s="3"/>
    </row>
    <row r="310" spans="4:9" x14ac:dyDescent="0.25">
      <c r="D310" s="38"/>
      <c r="E310" s="3"/>
      <c r="H310" s="3"/>
      <c r="I310" s="3"/>
    </row>
    <row r="311" spans="4:9" x14ac:dyDescent="0.25">
      <c r="D311" s="38"/>
      <c r="E311" s="3"/>
      <c r="H311" s="3"/>
      <c r="I311" s="3"/>
    </row>
    <row r="312" spans="4:9" x14ac:dyDescent="0.25">
      <c r="D312" s="38"/>
      <c r="E312" s="3"/>
      <c r="H312" s="3"/>
      <c r="I312" s="3"/>
    </row>
    <row r="313" spans="4:9" x14ac:dyDescent="0.25">
      <c r="D313" s="38"/>
      <c r="E313" s="3"/>
      <c r="H313" s="3"/>
      <c r="I313" s="3"/>
    </row>
    <row r="314" spans="4:9" x14ac:dyDescent="0.25">
      <c r="D314" s="38"/>
      <c r="E314" s="3"/>
      <c r="H314" s="3"/>
      <c r="I314" s="3"/>
    </row>
    <row r="315" spans="4:9" x14ac:dyDescent="0.25">
      <c r="D315" s="38"/>
      <c r="E315" s="3"/>
      <c r="H315" s="3"/>
      <c r="I315" s="3"/>
    </row>
    <row r="316" spans="4:9" x14ac:dyDescent="0.25">
      <c r="D316" s="38"/>
      <c r="E316" s="3"/>
      <c r="H316" s="3"/>
      <c r="I316" s="3"/>
    </row>
    <row r="317" spans="4:9" x14ac:dyDescent="0.25">
      <c r="D317" s="38"/>
      <c r="E317" s="3"/>
      <c r="H317" s="3"/>
      <c r="I317" s="3"/>
    </row>
    <row r="318" spans="4:9" x14ac:dyDescent="0.25">
      <c r="D318" s="38"/>
      <c r="E318" s="3"/>
      <c r="H318" s="3"/>
      <c r="I318" s="3"/>
    </row>
    <row r="319" spans="4:9" x14ac:dyDescent="0.25">
      <c r="D319" s="38"/>
      <c r="E319" s="3"/>
      <c r="H319" s="3"/>
      <c r="I319" s="3"/>
    </row>
    <row r="320" spans="4:9" x14ac:dyDescent="0.25">
      <c r="D320" s="38"/>
      <c r="E320" s="3"/>
      <c r="H320" s="3"/>
      <c r="I320" s="3"/>
    </row>
    <row r="321" spans="4:9" x14ac:dyDescent="0.25">
      <c r="D321" s="38"/>
      <c r="E321" s="3"/>
      <c r="H321" s="3"/>
      <c r="I321" s="3"/>
    </row>
    <row r="322" spans="4:9" x14ac:dyDescent="0.25">
      <c r="D322" s="38"/>
      <c r="E322" s="3"/>
      <c r="H322" s="3"/>
      <c r="I322" s="3"/>
    </row>
    <row r="323" spans="4:9" x14ac:dyDescent="0.25">
      <c r="D323" s="38"/>
      <c r="E323" s="3"/>
      <c r="H323" s="3"/>
      <c r="I323" s="3"/>
    </row>
    <row r="324" spans="4:9" x14ac:dyDescent="0.25">
      <c r="D324" s="38"/>
      <c r="E324" s="3"/>
      <c r="H324" s="3"/>
      <c r="I324" s="3"/>
    </row>
    <row r="325" spans="4:9" x14ac:dyDescent="0.25">
      <c r="D325" s="38"/>
      <c r="E325" s="3"/>
      <c r="H325" s="3"/>
      <c r="I325" s="3"/>
    </row>
    <row r="326" spans="4:9" x14ac:dyDescent="0.25">
      <c r="D326" s="38"/>
      <c r="E326" s="3"/>
      <c r="H326" s="3"/>
      <c r="I326" s="3"/>
    </row>
    <row r="327" spans="4:9" x14ac:dyDescent="0.25">
      <c r="D327" s="38"/>
      <c r="E327" s="3"/>
      <c r="H327" s="3"/>
      <c r="I327" s="3"/>
    </row>
    <row r="328" spans="4:9" x14ac:dyDescent="0.25">
      <c r="D328" s="38"/>
      <c r="E328" s="3"/>
      <c r="H328" s="3"/>
      <c r="I328" s="3"/>
    </row>
    <row r="329" spans="4:9" x14ac:dyDescent="0.25">
      <c r="D329" s="38"/>
      <c r="E329" s="3"/>
      <c r="H329" s="3"/>
      <c r="I329" s="3"/>
    </row>
    <row r="330" spans="4:9" x14ac:dyDescent="0.25">
      <c r="D330" s="38"/>
      <c r="E330" s="3"/>
      <c r="H330" s="3"/>
      <c r="I330" s="3"/>
    </row>
    <row r="331" spans="4:9" x14ac:dyDescent="0.25">
      <c r="D331" s="38"/>
      <c r="E331" s="3"/>
      <c r="H331" s="3"/>
      <c r="I331" s="3"/>
    </row>
    <row r="332" spans="4:9" x14ac:dyDescent="0.25">
      <c r="D332" s="38"/>
      <c r="E332" s="3"/>
      <c r="H332" s="3"/>
      <c r="I332" s="3"/>
    </row>
    <row r="333" spans="4:9" x14ac:dyDescent="0.25">
      <c r="D333" s="38"/>
      <c r="E333" s="3"/>
      <c r="H333" s="3"/>
      <c r="I333" s="3"/>
    </row>
    <row r="334" spans="4:9" x14ac:dyDescent="0.25">
      <c r="D334" s="38"/>
      <c r="E334" s="3"/>
      <c r="H334" s="3"/>
      <c r="I334" s="3"/>
    </row>
    <row r="335" spans="4:9" x14ac:dyDescent="0.25">
      <c r="D335" s="38"/>
      <c r="E335" s="3"/>
      <c r="H335" s="3"/>
      <c r="I335" s="3"/>
    </row>
    <row r="336" spans="4:9" x14ac:dyDescent="0.25">
      <c r="D336" s="38"/>
      <c r="E336" s="3"/>
      <c r="H336" s="3"/>
      <c r="I336" s="3"/>
    </row>
    <row r="337" spans="4:9" x14ac:dyDescent="0.25">
      <c r="D337" s="38"/>
      <c r="E337" s="3"/>
      <c r="H337" s="3"/>
      <c r="I337" s="3"/>
    </row>
    <row r="338" spans="4:9" x14ac:dyDescent="0.25">
      <c r="D338" s="38"/>
      <c r="E338" s="3"/>
      <c r="H338" s="3"/>
      <c r="I338" s="3"/>
    </row>
    <row r="339" spans="4:9" x14ac:dyDescent="0.25">
      <c r="D339" s="38"/>
      <c r="E339" s="3"/>
      <c r="H339" s="3"/>
      <c r="I339" s="3"/>
    </row>
    <row r="340" spans="4:9" x14ac:dyDescent="0.25">
      <c r="D340" s="38"/>
      <c r="E340" s="3"/>
      <c r="H340" s="3"/>
      <c r="I340" s="3"/>
    </row>
    <row r="341" spans="4:9" x14ac:dyDescent="0.25">
      <c r="D341" s="38"/>
      <c r="E341" s="3"/>
      <c r="H341" s="3"/>
      <c r="I341" s="3"/>
    </row>
    <row r="342" spans="4:9" x14ac:dyDescent="0.25">
      <c r="D342" s="38"/>
      <c r="E342" s="3"/>
      <c r="H342" s="3"/>
      <c r="I342" s="3"/>
    </row>
    <row r="343" spans="4:9" x14ac:dyDescent="0.25">
      <c r="D343" s="38"/>
      <c r="E343" s="3"/>
      <c r="H343" s="3"/>
      <c r="I343" s="3"/>
    </row>
    <row r="344" spans="4:9" x14ac:dyDescent="0.25">
      <c r="D344" s="38"/>
      <c r="E344" s="3"/>
      <c r="H344" s="3"/>
      <c r="I344" s="3"/>
    </row>
    <row r="345" spans="4:9" x14ac:dyDescent="0.25">
      <c r="D345" s="38"/>
      <c r="E345" s="3"/>
      <c r="H345" s="3"/>
      <c r="I345" s="3"/>
    </row>
    <row r="346" spans="4:9" x14ac:dyDescent="0.25">
      <c r="D346" s="38"/>
      <c r="E346" s="3"/>
      <c r="H346" s="3"/>
      <c r="I346" s="3"/>
    </row>
    <row r="347" spans="4:9" x14ac:dyDescent="0.25">
      <c r="D347" s="38"/>
      <c r="E347" s="3"/>
      <c r="H347" s="3"/>
      <c r="I347" s="3"/>
    </row>
    <row r="348" spans="4:9" x14ac:dyDescent="0.25">
      <c r="D348" s="38"/>
      <c r="E348" s="3"/>
      <c r="H348" s="3"/>
      <c r="I348" s="3"/>
    </row>
    <row r="349" spans="4:9" x14ac:dyDescent="0.25">
      <c r="D349" s="38"/>
      <c r="E349" s="3"/>
      <c r="H349" s="3"/>
      <c r="I349" s="3"/>
    </row>
    <row r="350" spans="4:9" x14ac:dyDescent="0.25">
      <c r="D350" s="38"/>
      <c r="E350" s="3"/>
      <c r="H350" s="3"/>
      <c r="I350" s="3"/>
    </row>
    <row r="351" spans="4:9" x14ac:dyDescent="0.25">
      <c r="D351" s="38"/>
      <c r="E351" s="3"/>
      <c r="H351" s="3"/>
      <c r="I351" s="3"/>
    </row>
    <row r="352" spans="4:9" x14ac:dyDescent="0.25">
      <c r="D352" s="38"/>
      <c r="E352" s="3"/>
      <c r="H352" s="3"/>
      <c r="I352" s="3"/>
    </row>
    <row r="353" spans="4:9" x14ac:dyDescent="0.25">
      <c r="D353" s="38"/>
      <c r="E353" s="3"/>
      <c r="H353" s="3"/>
      <c r="I353" s="3"/>
    </row>
    <row r="354" spans="4:9" x14ac:dyDescent="0.25">
      <c r="D354" s="38"/>
      <c r="E354" s="3"/>
      <c r="H354" s="3"/>
      <c r="I354" s="3"/>
    </row>
    <row r="355" spans="4:9" x14ac:dyDescent="0.25">
      <c r="D355" s="38"/>
      <c r="E355" s="3"/>
      <c r="H355" s="3"/>
      <c r="I355" s="3"/>
    </row>
    <row r="356" spans="4:9" x14ac:dyDescent="0.25">
      <c r="D356" s="38"/>
      <c r="E356" s="3"/>
      <c r="H356" s="3"/>
      <c r="I356" s="3"/>
    </row>
    <row r="357" spans="4:9" x14ac:dyDescent="0.25">
      <c r="D357" s="38"/>
      <c r="E357" s="3"/>
      <c r="H357" s="3"/>
      <c r="I357" s="3"/>
    </row>
    <row r="358" spans="4:9" x14ac:dyDescent="0.25">
      <c r="D358" s="38"/>
      <c r="E358" s="3"/>
      <c r="H358" s="3"/>
      <c r="I358" s="3"/>
    </row>
    <row r="359" spans="4:9" x14ac:dyDescent="0.25">
      <c r="D359" s="38"/>
      <c r="E359" s="3"/>
      <c r="H359" s="3"/>
      <c r="I359" s="3"/>
    </row>
    <row r="360" spans="4:9" x14ac:dyDescent="0.25">
      <c r="D360" s="38"/>
      <c r="E360" s="3"/>
      <c r="H360" s="3"/>
      <c r="I360" s="3"/>
    </row>
    <row r="361" spans="4:9" x14ac:dyDescent="0.25">
      <c r="D361" s="38"/>
      <c r="E361" s="3"/>
      <c r="H361" s="3"/>
      <c r="I361" s="3"/>
    </row>
    <row r="362" spans="4:9" x14ac:dyDescent="0.25">
      <c r="D362" s="38"/>
      <c r="E362" s="3"/>
      <c r="H362" s="3"/>
      <c r="I362" s="3"/>
    </row>
    <row r="363" spans="4:9" x14ac:dyDescent="0.25">
      <c r="D363" s="38"/>
      <c r="E363" s="3"/>
      <c r="H363" s="3"/>
      <c r="I363" s="3"/>
    </row>
    <row r="364" spans="4:9" x14ac:dyDescent="0.25">
      <c r="D364" s="38"/>
      <c r="E364" s="3"/>
      <c r="H364" s="3"/>
      <c r="I364" s="3"/>
    </row>
    <row r="365" spans="4:9" x14ac:dyDescent="0.25">
      <c r="D365" s="38"/>
      <c r="E365" s="3"/>
      <c r="H365" s="3"/>
      <c r="I365" s="3"/>
    </row>
    <row r="366" spans="4:9" x14ac:dyDescent="0.25">
      <c r="D366" s="38"/>
      <c r="E366" s="3"/>
      <c r="H366" s="3"/>
      <c r="I366" s="3"/>
    </row>
    <row r="367" spans="4:9" x14ac:dyDescent="0.25">
      <c r="D367" s="38"/>
      <c r="E367" s="3"/>
      <c r="H367" s="3"/>
      <c r="I367" s="3"/>
    </row>
    <row r="368" spans="4:9" x14ac:dyDescent="0.25">
      <c r="D368" s="38"/>
      <c r="E368" s="3"/>
      <c r="H368" s="3"/>
      <c r="I368" s="3"/>
    </row>
    <row r="369" spans="4:9" x14ac:dyDescent="0.25">
      <c r="D369" s="38"/>
      <c r="E369" s="3"/>
      <c r="H369" s="3"/>
      <c r="I369" s="3"/>
    </row>
    <row r="370" spans="4:9" x14ac:dyDescent="0.25">
      <c r="D370" s="38"/>
      <c r="E370" s="3"/>
      <c r="H370" s="3"/>
      <c r="I370" s="3"/>
    </row>
    <row r="371" spans="4:9" x14ac:dyDescent="0.25">
      <c r="D371" s="38"/>
      <c r="E371" s="3"/>
      <c r="H371" s="3"/>
      <c r="I371" s="3"/>
    </row>
    <row r="372" spans="4:9" x14ac:dyDescent="0.25">
      <c r="D372" s="38"/>
      <c r="E372" s="3"/>
      <c r="H372" s="3"/>
      <c r="I372" s="3"/>
    </row>
    <row r="373" spans="4:9" x14ac:dyDescent="0.25">
      <c r="D373" s="38"/>
      <c r="E373" s="3"/>
      <c r="H373" s="3"/>
      <c r="I373" s="3"/>
    </row>
    <row r="374" spans="4:9" x14ac:dyDescent="0.25">
      <c r="D374" s="38"/>
      <c r="E374" s="3"/>
      <c r="H374" s="3"/>
      <c r="I374" s="3"/>
    </row>
    <row r="375" spans="4:9" x14ac:dyDescent="0.25">
      <c r="D375" s="38"/>
      <c r="E375" s="3"/>
      <c r="H375" s="3"/>
      <c r="I375" s="3"/>
    </row>
    <row r="376" spans="4:9" x14ac:dyDescent="0.25">
      <c r="D376" s="38"/>
      <c r="E376" s="3"/>
      <c r="H376" s="3"/>
      <c r="I376" s="3"/>
    </row>
    <row r="377" spans="4:9" x14ac:dyDescent="0.25">
      <c r="D377" s="38"/>
      <c r="E377" s="3"/>
      <c r="H377" s="3"/>
      <c r="I377" s="3"/>
    </row>
    <row r="378" spans="4:9" x14ac:dyDescent="0.25">
      <c r="D378" s="38"/>
      <c r="E378" s="3"/>
      <c r="H378" s="3"/>
      <c r="I378" s="3"/>
    </row>
    <row r="379" spans="4:9" x14ac:dyDescent="0.25">
      <c r="D379" s="38"/>
      <c r="E379" s="3"/>
      <c r="H379" s="3"/>
      <c r="I379" s="3"/>
    </row>
    <row r="380" spans="4:9" x14ac:dyDescent="0.25">
      <c r="D380" s="38"/>
      <c r="E380" s="3"/>
      <c r="H380" s="3"/>
      <c r="I380" s="3"/>
    </row>
    <row r="381" spans="4:9" x14ac:dyDescent="0.25">
      <c r="D381" s="38"/>
      <c r="E381" s="3"/>
      <c r="H381" s="3"/>
      <c r="I381" s="3"/>
    </row>
    <row r="382" spans="4:9" x14ac:dyDescent="0.25">
      <c r="D382" s="38"/>
      <c r="E382" s="3"/>
      <c r="H382" s="3"/>
      <c r="I382" s="3"/>
    </row>
    <row r="383" spans="4:9" x14ac:dyDescent="0.25">
      <c r="D383" s="38"/>
      <c r="E383" s="3"/>
      <c r="H383" s="3"/>
      <c r="I383" s="3"/>
    </row>
    <row r="384" spans="4:9" x14ac:dyDescent="0.25">
      <c r="D384" s="38"/>
      <c r="E384" s="3"/>
      <c r="H384" s="3"/>
      <c r="I384" s="3"/>
    </row>
    <row r="385" spans="4:9" x14ac:dyDescent="0.25">
      <c r="D385" s="38"/>
      <c r="E385" s="3"/>
      <c r="H385" s="3"/>
      <c r="I385" s="3"/>
    </row>
    <row r="386" spans="4:9" x14ac:dyDescent="0.25">
      <c r="D386" s="38"/>
      <c r="E386" s="3"/>
      <c r="H386" s="3"/>
      <c r="I386" s="3"/>
    </row>
    <row r="387" spans="4:9" x14ac:dyDescent="0.25">
      <c r="D387" s="38"/>
      <c r="E387" s="3"/>
      <c r="H387" s="3"/>
      <c r="I387" s="3"/>
    </row>
    <row r="388" spans="4:9" x14ac:dyDescent="0.25">
      <c r="D388" s="38"/>
      <c r="E388" s="3"/>
      <c r="H388" s="3"/>
      <c r="I388" s="3"/>
    </row>
    <row r="389" spans="4:9" x14ac:dyDescent="0.25">
      <c r="D389" s="38"/>
      <c r="E389" s="3"/>
      <c r="H389" s="3"/>
      <c r="I389" s="3"/>
    </row>
    <row r="390" spans="4:9" x14ac:dyDescent="0.25">
      <c r="D390" s="38"/>
      <c r="E390" s="3"/>
      <c r="H390" s="3"/>
      <c r="I390" s="3"/>
    </row>
    <row r="391" spans="4:9" x14ac:dyDescent="0.25">
      <c r="D391" s="38"/>
      <c r="E391" s="3"/>
      <c r="H391" s="3"/>
      <c r="I391" s="3"/>
    </row>
    <row r="392" spans="4:9" x14ac:dyDescent="0.25">
      <c r="D392" s="38"/>
      <c r="E392" s="3"/>
      <c r="H392" s="3"/>
      <c r="I392" s="3"/>
    </row>
    <row r="393" spans="4:9" x14ac:dyDescent="0.25">
      <c r="D393" s="38"/>
      <c r="E393" s="3"/>
      <c r="H393" s="3"/>
      <c r="I393" s="3"/>
    </row>
    <row r="394" spans="4:9" x14ac:dyDescent="0.25">
      <c r="D394" s="38"/>
      <c r="E394" s="3"/>
      <c r="H394" s="3"/>
      <c r="I394" s="3"/>
    </row>
    <row r="395" spans="4:9" x14ac:dyDescent="0.25">
      <c r="D395" s="38"/>
      <c r="E395" s="3"/>
      <c r="H395" s="3"/>
      <c r="I395" s="3"/>
    </row>
    <row r="396" spans="4:9" x14ac:dyDescent="0.25">
      <c r="D396" s="38"/>
      <c r="E396" s="3"/>
      <c r="H396" s="3"/>
      <c r="I396" s="3"/>
    </row>
    <row r="397" spans="4:9" x14ac:dyDescent="0.25">
      <c r="D397" s="38"/>
      <c r="E397" s="3"/>
      <c r="H397" s="3"/>
      <c r="I397" s="3"/>
    </row>
    <row r="398" spans="4:9" x14ac:dyDescent="0.25">
      <c r="D398" s="38"/>
      <c r="E398" s="3"/>
      <c r="H398" s="3"/>
      <c r="I398" s="3"/>
    </row>
    <row r="399" spans="4:9" x14ac:dyDescent="0.25">
      <c r="D399" s="38"/>
      <c r="E399" s="3"/>
      <c r="H399" s="3"/>
      <c r="I399" s="3"/>
    </row>
    <row r="400" spans="4:9" x14ac:dyDescent="0.25">
      <c r="D400" s="38"/>
      <c r="E400" s="3"/>
      <c r="H400" s="3"/>
      <c r="I400" s="3"/>
    </row>
    <row r="401" spans="4:9" x14ac:dyDescent="0.25">
      <c r="D401" s="38"/>
      <c r="E401" s="3"/>
      <c r="H401" s="3"/>
      <c r="I401" s="3"/>
    </row>
    <row r="402" spans="4:9" x14ac:dyDescent="0.25">
      <c r="D402" s="38"/>
      <c r="E402" s="3"/>
      <c r="H402" s="3"/>
      <c r="I402" s="3"/>
    </row>
    <row r="403" spans="4:9" x14ac:dyDescent="0.25">
      <c r="D403" s="38"/>
      <c r="E403" s="3"/>
      <c r="H403" s="3"/>
      <c r="I403" s="3"/>
    </row>
    <row r="404" spans="4:9" x14ac:dyDescent="0.25">
      <c r="D404" s="38"/>
      <c r="E404" s="3"/>
      <c r="H404" s="3"/>
      <c r="I404" s="3"/>
    </row>
    <row r="405" spans="4:9" x14ac:dyDescent="0.25">
      <c r="D405" s="38"/>
      <c r="E405" s="3"/>
      <c r="H405" s="3"/>
      <c r="I405" s="3"/>
    </row>
    <row r="406" spans="4:9" x14ac:dyDescent="0.25">
      <c r="D406" s="38"/>
      <c r="E406" s="3"/>
      <c r="H406" s="3"/>
      <c r="I406" s="3"/>
    </row>
    <row r="407" spans="4:9" x14ac:dyDescent="0.25">
      <c r="D407" s="38"/>
      <c r="E407" s="3"/>
      <c r="H407" s="3"/>
      <c r="I407" s="3"/>
    </row>
    <row r="408" spans="4:9" x14ac:dyDescent="0.25">
      <c r="D408" s="38"/>
      <c r="E408" s="3"/>
      <c r="H408" s="3"/>
      <c r="I408" s="3"/>
    </row>
    <row r="409" spans="4:9" x14ac:dyDescent="0.25">
      <c r="D409" s="38"/>
      <c r="E409" s="3"/>
      <c r="H409" s="3"/>
      <c r="I409" s="3"/>
    </row>
    <row r="410" spans="4:9" x14ac:dyDescent="0.25">
      <c r="D410" s="38"/>
      <c r="E410" s="3"/>
      <c r="H410" s="3"/>
      <c r="I410" s="3"/>
    </row>
    <row r="411" spans="4:9" x14ac:dyDescent="0.25">
      <c r="D411" s="38"/>
      <c r="E411" s="3"/>
      <c r="H411" s="3"/>
      <c r="I411" s="3"/>
    </row>
    <row r="412" spans="4:9" x14ac:dyDescent="0.25">
      <c r="D412" s="38"/>
      <c r="E412" s="3"/>
      <c r="H412" s="3"/>
      <c r="I412" s="3"/>
    </row>
    <row r="413" spans="4:9" x14ac:dyDescent="0.25">
      <c r="D413" s="38"/>
      <c r="E413" s="3"/>
      <c r="H413" s="3"/>
      <c r="I413" s="3"/>
    </row>
    <row r="414" spans="4:9" x14ac:dyDescent="0.25">
      <c r="D414" s="38"/>
      <c r="E414" s="3"/>
      <c r="H414" s="3"/>
      <c r="I414" s="3"/>
    </row>
    <row r="415" spans="4:9" x14ac:dyDescent="0.25">
      <c r="D415" s="38"/>
      <c r="E415" s="3"/>
      <c r="H415" s="3"/>
      <c r="I415" s="3"/>
    </row>
    <row r="416" spans="4:9" x14ac:dyDescent="0.25">
      <c r="D416" s="38"/>
      <c r="E416" s="3"/>
      <c r="H416" s="3"/>
      <c r="I416" s="3"/>
    </row>
    <row r="417" spans="4:9" x14ac:dyDescent="0.25">
      <c r="D417" s="38"/>
      <c r="E417" s="3"/>
      <c r="H417" s="3"/>
      <c r="I417" s="3"/>
    </row>
    <row r="418" spans="4:9" x14ac:dyDescent="0.25">
      <c r="D418" s="38"/>
      <c r="E418" s="3"/>
      <c r="H418" s="3"/>
      <c r="I418" s="3"/>
    </row>
    <row r="419" spans="4:9" x14ac:dyDescent="0.25">
      <c r="D419" s="38"/>
      <c r="E419" s="3"/>
      <c r="H419" s="3"/>
      <c r="I419" s="3"/>
    </row>
    <row r="420" spans="4:9" x14ac:dyDescent="0.25">
      <c r="D420" s="38"/>
      <c r="E420" s="3"/>
      <c r="H420" s="3"/>
      <c r="I420" s="3"/>
    </row>
    <row r="421" spans="4:9" x14ac:dyDescent="0.25">
      <c r="D421" s="38"/>
      <c r="E421" s="3"/>
      <c r="H421" s="3"/>
      <c r="I421" s="3"/>
    </row>
    <row r="422" spans="4:9" x14ac:dyDescent="0.25">
      <c r="D422" s="38"/>
      <c r="E422" s="3"/>
      <c r="H422" s="3"/>
      <c r="I422" s="3"/>
    </row>
    <row r="423" spans="4:9" x14ac:dyDescent="0.25">
      <c r="D423" s="38"/>
      <c r="E423" s="3"/>
      <c r="H423" s="3"/>
      <c r="I423" s="3"/>
    </row>
    <row r="424" spans="4:9" x14ac:dyDescent="0.25">
      <c r="D424" s="38"/>
      <c r="E424" s="3"/>
      <c r="H424" s="3"/>
      <c r="I424" s="3"/>
    </row>
    <row r="425" spans="4:9" x14ac:dyDescent="0.25">
      <c r="D425" s="38"/>
      <c r="E425" s="3"/>
      <c r="H425" s="3"/>
      <c r="I425" s="3"/>
    </row>
    <row r="426" spans="4:9" x14ac:dyDescent="0.25">
      <c r="D426" s="38"/>
      <c r="E426" s="3"/>
      <c r="H426" s="3"/>
      <c r="I426" s="3"/>
    </row>
    <row r="427" spans="4:9" x14ac:dyDescent="0.25">
      <c r="D427" s="38"/>
      <c r="E427" s="3"/>
      <c r="H427" s="3"/>
      <c r="I427" s="3"/>
    </row>
    <row r="428" spans="4:9" x14ac:dyDescent="0.25">
      <c r="D428" s="38"/>
      <c r="E428" s="3"/>
      <c r="H428" s="3"/>
      <c r="I428" s="3"/>
    </row>
    <row r="429" spans="4:9" x14ac:dyDescent="0.25">
      <c r="D429" s="38"/>
      <c r="E429" s="3"/>
      <c r="H429" s="3"/>
      <c r="I429" s="3"/>
    </row>
    <row r="430" spans="4:9" x14ac:dyDescent="0.25">
      <c r="D430" s="38"/>
      <c r="E430" s="3"/>
      <c r="H430" s="3"/>
      <c r="I430" s="3"/>
    </row>
    <row r="431" spans="4:9" x14ac:dyDescent="0.25">
      <c r="D431" s="38"/>
      <c r="E431" s="3"/>
      <c r="H431" s="3"/>
      <c r="I431" s="3"/>
    </row>
    <row r="432" spans="4:9" x14ac:dyDescent="0.25">
      <c r="D432" s="38"/>
      <c r="E432" s="3"/>
      <c r="H432" s="3"/>
      <c r="I432" s="3"/>
    </row>
    <row r="433" spans="4:9" x14ac:dyDescent="0.25">
      <c r="D433" s="38"/>
      <c r="E433" s="3"/>
      <c r="H433" s="3"/>
      <c r="I433" s="3"/>
    </row>
    <row r="434" spans="4:9" x14ac:dyDescent="0.25">
      <c r="D434" s="38"/>
      <c r="E434" s="3"/>
      <c r="H434" s="3"/>
      <c r="I434" s="3"/>
    </row>
    <row r="435" spans="4:9" x14ac:dyDescent="0.25">
      <c r="D435" s="38"/>
      <c r="E435" s="3"/>
      <c r="H435" s="3"/>
      <c r="I435" s="3"/>
    </row>
    <row r="436" spans="4:9" x14ac:dyDescent="0.25">
      <c r="D436" s="38"/>
      <c r="E436" s="3"/>
      <c r="H436" s="3"/>
      <c r="I436" s="3"/>
    </row>
    <row r="437" spans="4:9" x14ac:dyDescent="0.25">
      <c r="D437" s="38"/>
      <c r="E437" s="3"/>
      <c r="H437" s="3"/>
      <c r="I437" s="3"/>
    </row>
    <row r="438" spans="4:9" x14ac:dyDescent="0.25">
      <c r="D438" s="38"/>
      <c r="E438" s="3"/>
      <c r="H438" s="3"/>
      <c r="I438" s="3"/>
    </row>
    <row r="439" spans="4:9" x14ac:dyDescent="0.25">
      <c r="D439" s="38"/>
      <c r="E439" s="3"/>
      <c r="H439" s="3"/>
      <c r="I439" s="3"/>
    </row>
    <row r="440" spans="4:9" x14ac:dyDescent="0.25">
      <c r="D440" s="38"/>
      <c r="E440" s="3"/>
      <c r="H440" s="3"/>
      <c r="I440" s="3"/>
    </row>
    <row r="441" spans="4:9" x14ac:dyDescent="0.25">
      <c r="D441" s="38"/>
      <c r="E441" s="3"/>
      <c r="H441" s="3"/>
      <c r="I441" s="3"/>
    </row>
    <row r="442" spans="4:9" x14ac:dyDescent="0.25">
      <c r="D442" s="38"/>
      <c r="E442" s="3"/>
      <c r="H442" s="3"/>
      <c r="I442" s="3"/>
    </row>
    <row r="443" spans="4:9" x14ac:dyDescent="0.25">
      <c r="D443" s="38"/>
      <c r="E443" s="3"/>
      <c r="H443" s="3"/>
      <c r="I443" s="3"/>
    </row>
    <row r="444" spans="4:9" x14ac:dyDescent="0.25">
      <c r="D444" s="38"/>
      <c r="E444" s="3"/>
      <c r="H444" s="3"/>
      <c r="I444" s="3"/>
    </row>
    <row r="445" spans="4:9" x14ac:dyDescent="0.25">
      <c r="D445" s="38"/>
      <c r="E445" s="3"/>
      <c r="H445" s="3"/>
      <c r="I445" s="3"/>
    </row>
    <row r="446" spans="4:9" x14ac:dyDescent="0.25">
      <c r="D446" s="38"/>
      <c r="E446" s="3"/>
      <c r="H446" s="3"/>
      <c r="I446" s="3"/>
    </row>
    <row r="447" spans="4:9" x14ac:dyDescent="0.25">
      <c r="D447" s="38"/>
      <c r="E447" s="3"/>
      <c r="H447" s="3"/>
      <c r="I447" s="3"/>
    </row>
    <row r="448" spans="4:9" x14ac:dyDescent="0.25">
      <c r="D448" s="38"/>
      <c r="E448" s="3"/>
      <c r="H448" s="3"/>
      <c r="I448" s="3"/>
    </row>
    <row r="449" spans="4:9" x14ac:dyDescent="0.25">
      <c r="D449" s="38"/>
      <c r="E449" s="3"/>
      <c r="H449" s="3"/>
      <c r="I449" s="3"/>
    </row>
    <row r="450" spans="4:9" x14ac:dyDescent="0.25">
      <c r="D450" s="38"/>
      <c r="E450" s="3"/>
      <c r="H450" s="3"/>
      <c r="I450" s="3"/>
    </row>
    <row r="451" spans="4:9" x14ac:dyDescent="0.25">
      <c r="D451" s="38"/>
      <c r="E451" s="3"/>
      <c r="H451" s="3"/>
      <c r="I451" s="3"/>
    </row>
    <row r="452" spans="4:9" x14ac:dyDescent="0.25">
      <c r="D452" s="38"/>
      <c r="E452" s="3"/>
      <c r="H452" s="3"/>
      <c r="I452" s="3"/>
    </row>
    <row r="453" spans="4:9" x14ac:dyDescent="0.25">
      <c r="D453" s="38"/>
      <c r="E453" s="3"/>
      <c r="H453" s="3"/>
      <c r="I453" s="3"/>
    </row>
    <row r="454" spans="4:9" x14ac:dyDescent="0.25">
      <c r="D454" s="38"/>
      <c r="E454" s="3"/>
      <c r="H454" s="3"/>
      <c r="I454" s="3"/>
    </row>
    <row r="455" spans="4:9" x14ac:dyDescent="0.25">
      <c r="D455" s="38"/>
      <c r="E455" s="3"/>
      <c r="H455" s="3"/>
      <c r="I455" s="3"/>
    </row>
    <row r="456" spans="4:9" x14ac:dyDescent="0.25">
      <c r="D456" s="38"/>
      <c r="E456" s="3"/>
      <c r="H456" s="3"/>
      <c r="I456" s="3"/>
    </row>
    <row r="457" spans="4:9" x14ac:dyDescent="0.25">
      <c r="D457" s="38"/>
      <c r="E457" s="3"/>
      <c r="H457" s="3"/>
      <c r="I457" s="3"/>
    </row>
    <row r="458" spans="4:9" x14ac:dyDescent="0.25">
      <c r="D458" s="38"/>
      <c r="E458" s="3"/>
      <c r="H458" s="3"/>
      <c r="I458" s="3"/>
    </row>
    <row r="459" spans="4:9" x14ac:dyDescent="0.25">
      <c r="D459" s="38"/>
      <c r="E459" s="3"/>
      <c r="H459" s="3"/>
      <c r="I459" s="3"/>
    </row>
    <row r="460" spans="4:9" x14ac:dyDescent="0.25">
      <c r="D460" s="38"/>
      <c r="E460" s="3"/>
      <c r="H460" s="3"/>
      <c r="I460" s="3"/>
    </row>
    <row r="461" spans="4:9" x14ac:dyDescent="0.25">
      <c r="D461" s="38"/>
      <c r="E461" s="3"/>
      <c r="H461" s="3"/>
      <c r="I461" s="3"/>
    </row>
    <row r="462" spans="4:9" x14ac:dyDescent="0.25">
      <c r="D462" s="38"/>
      <c r="E462" s="3"/>
      <c r="H462" s="3"/>
      <c r="I462" s="3"/>
    </row>
    <row r="463" spans="4:9" x14ac:dyDescent="0.25">
      <c r="D463" s="38"/>
      <c r="E463" s="3"/>
      <c r="H463" s="3"/>
      <c r="I463" s="3"/>
    </row>
    <row r="464" spans="4:9" x14ac:dyDescent="0.25">
      <c r="D464" s="38"/>
      <c r="E464" s="3"/>
      <c r="H464" s="3"/>
      <c r="I464" s="3"/>
    </row>
    <row r="465" spans="4:9" x14ac:dyDescent="0.25">
      <c r="D465" s="38"/>
      <c r="E465" s="3"/>
      <c r="H465" s="3"/>
      <c r="I465" s="3"/>
    </row>
    <row r="466" spans="4:9" x14ac:dyDescent="0.25">
      <c r="D466" s="38"/>
      <c r="E466" s="3"/>
      <c r="H466" s="3"/>
      <c r="I466" s="3"/>
    </row>
    <row r="467" spans="4:9" x14ac:dyDescent="0.25">
      <c r="D467" s="38"/>
      <c r="E467" s="3"/>
      <c r="H467" s="3"/>
      <c r="I467" s="3"/>
    </row>
    <row r="468" spans="4:9" x14ac:dyDescent="0.25">
      <c r="D468" s="38"/>
      <c r="E468" s="3"/>
      <c r="H468" s="3"/>
      <c r="I468" s="3"/>
    </row>
    <row r="469" spans="4:9" x14ac:dyDescent="0.25">
      <c r="D469" s="38"/>
      <c r="E469" s="3"/>
      <c r="H469" s="3"/>
      <c r="I469" s="3"/>
    </row>
    <row r="470" spans="4:9" x14ac:dyDescent="0.25">
      <c r="D470" s="38"/>
      <c r="E470" s="3"/>
      <c r="H470" s="3"/>
      <c r="I470" s="3"/>
    </row>
    <row r="471" spans="4:9" x14ac:dyDescent="0.25">
      <c r="D471" s="38"/>
      <c r="E471" s="3"/>
      <c r="H471" s="3"/>
      <c r="I471" s="3"/>
    </row>
    <row r="472" spans="4:9" x14ac:dyDescent="0.25">
      <c r="D472" s="38"/>
      <c r="E472" s="3"/>
      <c r="H472" s="3"/>
      <c r="I472" s="3"/>
    </row>
    <row r="473" spans="4:9" x14ac:dyDescent="0.25">
      <c r="D473" s="38"/>
      <c r="E473" s="3"/>
      <c r="H473" s="3"/>
      <c r="I473" s="3"/>
    </row>
    <row r="474" spans="4:9" x14ac:dyDescent="0.25">
      <c r="D474" s="38"/>
      <c r="E474" s="3"/>
      <c r="H474" s="3"/>
      <c r="I474" s="3"/>
    </row>
    <row r="475" spans="4:9" x14ac:dyDescent="0.25">
      <c r="D475" s="38"/>
      <c r="E475" s="3"/>
      <c r="H475" s="3"/>
      <c r="I475" s="3"/>
    </row>
    <row r="476" spans="4:9" x14ac:dyDescent="0.25">
      <c r="D476" s="38"/>
      <c r="E476" s="3"/>
      <c r="H476" s="3"/>
      <c r="I476" s="3"/>
    </row>
    <row r="477" spans="4:9" x14ac:dyDescent="0.25">
      <c r="D477" s="38"/>
      <c r="E477" s="3"/>
      <c r="H477" s="3"/>
      <c r="I477" s="3"/>
    </row>
    <row r="478" spans="4:9" x14ac:dyDescent="0.25">
      <c r="D478" s="38"/>
      <c r="E478" s="3"/>
      <c r="H478" s="3"/>
      <c r="I478" s="3"/>
    </row>
    <row r="479" spans="4:9" x14ac:dyDescent="0.25">
      <c r="D479" s="38"/>
      <c r="E479" s="3"/>
      <c r="H479" s="3"/>
      <c r="I479" s="3"/>
    </row>
    <row r="480" spans="4:9" x14ac:dyDescent="0.25">
      <c r="D480" s="38"/>
      <c r="E480" s="3"/>
      <c r="H480" s="3"/>
      <c r="I480" s="3"/>
    </row>
    <row r="481" spans="4:9" x14ac:dyDescent="0.25">
      <c r="D481" s="38"/>
      <c r="E481" s="3"/>
      <c r="H481" s="3"/>
      <c r="I481" s="3"/>
    </row>
    <row r="482" spans="4:9" x14ac:dyDescent="0.25">
      <c r="D482" s="38"/>
      <c r="E482" s="3"/>
      <c r="H482" s="3"/>
      <c r="I482" s="3"/>
    </row>
    <row r="483" spans="4:9" x14ac:dyDescent="0.25">
      <c r="D483" s="38"/>
      <c r="E483" s="3"/>
      <c r="H483" s="3"/>
      <c r="I483" s="3"/>
    </row>
    <row r="484" spans="4:9" x14ac:dyDescent="0.25">
      <c r="D484" s="38"/>
      <c r="E484" s="3"/>
      <c r="H484" s="3"/>
      <c r="I484" s="3"/>
    </row>
    <row r="485" spans="4:9" x14ac:dyDescent="0.25">
      <c r="D485" s="38"/>
      <c r="E485" s="3"/>
      <c r="H485" s="3"/>
      <c r="I485" s="3"/>
    </row>
    <row r="486" spans="4:9" x14ac:dyDescent="0.25">
      <c r="D486" s="38"/>
      <c r="E486" s="3"/>
      <c r="H486" s="3"/>
      <c r="I486" s="3"/>
    </row>
    <row r="487" spans="4:9" x14ac:dyDescent="0.25">
      <c r="D487" s="38"/>
      <c r="E487" s="3"/>
      <c r="H487" s="3"/>
      <c r="I487" s="3"/>
    </row>
    <row r="488" spans="4:9" x14ac:dyDescent="0.25">
      <c r="D488" s="38"/>
      <c r="E488" s="3"/>
      <c r="H488" s="3"/>
      <c r="I488" s="3"/>
    </row>
    <row r="489" spans="4:9" x14ac:dyDescent="0.25">
      <c r="D489" s="38"/>
      <c r="E489" s="3"/>
      <c r="H489" s="3"/>
      <c r="I489" s="3"/>
    </row>
    <row r="490" spans="4:9" x14ac:dyDescent="0.25">
      <c r="D490" s="38"/>
      <c r="E490" s="3"/>
      <c r="H490" s="3"/>
      <c r="I490" s="3"/>
    </row>
    <row r="491" spans="4:9" x14ac:dyDescent="0.25">
      <c r="D491" s="38"/>
      <c r="E491" s="3"/>
      <c r="H491" s="3"/>
      <c r="I491" s="3"/>
    </row>
    <row r="492" spans="4:9" x14ac:dyDescent="0.25">
      <c r="D492" s="38"/>
      <c r="E492" s="3"/>
      <c r="H492" s="3"/>
      <c r="I492" s="3"/>
    </row>
    <row r="493" spans="4:9" x14ac:dyDescent="0.25">
      <c r="D493" s="38"/>
      <c r="E493" s="3"/>
      <c r="H493" s="3"/>
      <c r="I493" s="3"/>
    </row>
    <row r="494" spans="4:9" x14ac:dyDescent="0.25">
      <c r="D494" s="38"/>
      <c r="E494" s="3"/>
      <c r="H494" s="3"/>
      <c r="I494" s="3"/>
    </row>
    <row r="495" spans="4:9" x14ac:dyDescent="0.25">
      <c r="D495" s="38"/>
      <c r="E495" s="3"/>
      <c r="H495" s="3"/>
      <c r="I495" s="3"/>
    </row>
    <row r="496" spans="4:9" x14ac:dyDescent="0.25">
      <c r="D496" s="38"/>
      <c r="E496" s="3"/>
      <c r="H496" s="3"/>
      <c r="I496" s="3"/>
    </row>
    <row r="497" spans="4:9" x14ac:dyDescent="0.25">
      <c r="D497" s="38"/>
      <c r="E497" s="3"/>
      <c r="H497" s="3"/>
      <c r="I497" s="3"/>
    </row>
    <row r="498" spans="4:9" x14ac:dyDescent="0.25">
      <c r="D498" s="38"/>
      <c r="E498" s="3"/>
      <c r="H498" s="3"/>
      <c r="I498" s="3"/>
    </row>
    <row r="499" spans="4:9" x14ac:dyDescent="0.25">
      <c r="D499" s="38"/>
      <c r="E499" s="3"/>
      <c r="H499" s="3"/>
      <c r="I499" s="3"/>
    </row>
    <row r="500" spans="4:9" x14ac:dyDescent="0.25">
      <c r="D500" s="38"/>
      <c r="E500" s="3"/>
      <c r="H500" s="3"/>
      <c r="I500" s="3"/>
    </row>
    <row r="501" spans="4:9" x14ac:dyDescent="0.25">
      <c r="D501" s="38"/>
      <c r="E501" s="3"/>
      <c r="H501" s="3"/>
      <c r="I501" s="3"/>
    </row>
    <row r="502" spans="4:9" x14ac:dyDescent="0.25">
      <c r="D502" s="38"/>
      <c r="E502" s="3"/>
      <c r="H502" s="3"/>
      <c r="I502" s="3"/>
    </row>
    <row r="503" spans="4:9" x14ac:dyDescent="0.25">
      <c r="D503" s="38"/>
      <c r="E503" s="3"/>
      <c r="H503" s="3"/>
      <c r="I503" s="3"/>
    </row>
    <row r="504" spans="4:9" x14ac:dyDescent="0.25">
      <c r="D504" s="38"/>
      <c r="E504" s="3"/>
      <c r="H504" s="3"/>
      <c r="I504" s="3"/>
    </row>
    <row r="505" spans="4:9" x14ac:dyDescent="0.25">
      <c r="D505" s="38"/>
      <c r="E505" s="3"/>
      <c r="H505" s="3"/>
      <c r="I505" s="3"/>
    </row>
    <row r="506" spans="4:9" x14ac:dyDescent="0.25">
      <c r="D506" s="38"/>
      <c r="E506" s="3"/>
      <c r="H506" s="3"/>
      <c r="I506" s="3"/>
    </row>
    <row r="507" spans="4:9" x14ac:dyDescent="0.25">
      <c r="D507" s="38"/>
      <c r="E507" s="3"/>
      <c r="H507" s="3"/>
      <c r="I507" s="3"/>
    </row>
    <row r="508" spans="4:9" x14ac:dyDescent="0.25">
      <c r="D508" s="38"/>
      <c r="E508" s="3"/>
      <c r="H508" s="3"/>
      <c r="I508" s="3"/>
    </row>
    <row r="509" spans="4:9" x14ac:dyDescent="0.25">
      <c r="D509" s="38"/>
      <c r="E509" s="3"/>
      <c r="H509" s="3"/>
      <c r="I509" s="3"/>
    </row>
    <row r="510" spans="4:9" x14ac:dyDescent="0.25">
      <c r="D510" s="38"/>
      <c r="E510" s="3"/>
      <c r="H510" s="3"/>
      <c r="I510" s="3"/>
    </row>
    <row r="511" spans="4:9" x14ac:dyDescent="0.25">
      <c r="D511" s="38"/>
      <c r="E511" s="3"/>
      <c r="H511" s="3"/>
      <c r="I511" s="3"/>
    </row>
    <row r="512" spans="4:9" x14ac:dyDescent="0.25">
      <c r="D512" s="38"/>
      <c r="E512" s="3"/>
      <c r="H512" s="3"/>
      <c r="I512" s="3"/>
    </row>
    <row r="513" spans="4:9" x14ac:dyDescent="0.25">
      <c r="D513" s="38"/>
      <c r="E513" s="3"/>
      <c r="H513" s="3"/>
      <c r="I513" s="3"/>
    </row>
    <row r="514" spans="4:9" x14ac:dyDescent="0.25">
      <c r="D514" s="38"/>
      <c r="E514" s="3"/>
      <c r="H514" s="3"/>
      <c r="I514" s="3"/>
    </row>
    <row r="515" spans="4:9" x14ac:dyDescent="0.25">
      <c r="D515" s="38"/>
      <c r="E515" s="3"/>
      <c r="H515" s="3"/>
      <c r="I515" s="3"/>
    </row>
    <row r="516" spans="4:9" x14ac:dyDescent="0.25">
      <c r="D516" s="38"/>
      <c r="E516" s="3"/>
      <c r="H516" s="3"/>
      <c r="I516" s="3"/>
    </row>
    <row r="517" spans="4:9" x14ac:dyDescent="0.25">
      <c r="D517" s="38"/>
      <c r="E517" s="3"/>
      <c r="H517" s="3"/>
      <c r="I517" s="3"/>
    </row>
    <row r="518" spans="4:9" x14ac:dyDescent="0.25">
      <c r="D518" s="38"/>
      <c r="E518" s="3"/>
      <c r="H518" s="3"/>
      <c r="I518" s="3"/>
    </row>
    <row r="519" spans="4:9" x14ac:dyDescent="0.25">
      <c r="D519" s="38"/>
      <c r="E519" s="3"/>
      <c r="H519" s="3"/>
      <c r="I519" s="3"/>
    </row>
    <row r="520" spans="4:9" x14ac:dyDescent="0.25">
      <c r="D520" s="38"/>
      <c r="E520" s="3"/>
      <c r="H520" s="3"/>
      <c r="I520" s="3"/>
    </row>
    <row r="521" spans="4:9" x14ac:dyDescent="0.25">
      <c r="D521" s="38"/>
      <c r="E521" s="3"/>
      <c r="H521" s="3"/>
      <c r="I521" s="3"/>
    </row>
    <row r="522" spans="4:9" x14ac:dyDescent="0.25">
      <c r="D522" s="38"/>
      <c r="E522" s="3"/>
      <c r="H522" s="3"/>
      <c r="I522" s="3"/>
    </row>
    <row r="523" spans="4:9" x14ac:dyDescent="0.25">
      <c r="D523" s="38"/>
      <c r="E523" s="3"/>
      <c r="H523" s="3"/>
      <c r="I523" s="3"/>
    </row>
    <row r="524" spans="4:9" x14ac:dyDescent="0.25">
      <c r="D524" s="38"/>
      <c r="E524" s="3"/>
      <c r="H524" s="3"/>
      <c r="I524" s="3"/>
    </row>
    <row r="525" spans="4:9" x14ac:dyDescent="0.25">
      <c r="D525" s="38"/>
      <c r="E525" s="3"/>
      <c r="H525" s="3"/>
      <c r="I525" s="3"/>
    </row>
    <row r="526" spans="4:9" x14ac:dyDescent="0.25">
      <c r="D526" s="38"/>
      <c r="E526" s="3"/>
      <c r="H526" s="3"/>
      <c r="I526" s="3"/>
    </row>
    <row r="527" spans="4:9" x14ac:dyDescent="0.25">
      <c r="D527" s="38"/>
      <c r="E527" s="3"/>
      <c r="H527" s="3"/>
      <c r="I527" s="3"/>
    </row>
    <row r="528" spans="4:9" x14ac:dyDescent="0.25">
      <c r="D528" s="38"/>
      <c r="E528" s="3"/>
      <c r="H528" s="3"/>
      <c r="I528" s="3"/>
    </row>
    <row r="529" spans="4:9" x14ac:dyDescent="0.25">
      <c r="D529" s="38"/>
      <c r="E529" s="3"/>
      <c r="H529" s="3"/>
      <c r="I529" s="3"/>
    </row>
    <row r="530" spans="4:9" x14ac:dyDescent="0.25">
      <c r="D530" s="38"/>
      <c r="E530" s="3"/>
      <c r="H530" s="3"/>
      <c r="I530" s="3"/>
    </row>
    <row r="531" spans="4:9" x14ac:dyDescent="0.25">
      <c r="D531" s="38"/>
      <c r="E531" s="3"/>
      <c r="H531" s="3"/>
      <c r="I531" s="3"/>
    </row>
    <row r="532" spans="4:9" x14ac:dyDescent="0.25">
      <c r="D532" s="38"/>
      <c r="E532" s="3"/>
      <c r="H532" s="3"/>
      <c r="I532" s="3"/>
    </row>
    <row r="533" spans="4:9" x14ac:dyDescent="0.25">
      <c r="D533" s="38"/>
      <c r="E533" s="3"/>
      <c r="H533" s="3"/>
      <c r="I533" s="3"/>
    </row>
    <row r="534" spans="4:9" x14ac:dyDescent="0.25">
      <c r="D534" s="38"/>
      <c r="E534" s="3"/>
      <c r="H534" s="3"/>
      <c r="I534" s="3"/>
    </row>
    <row r="535" spans="4:9" x14ac:dyDescent="0.25">
      <c r="D535" s="38"/>
      <c r="E535" s="3"/>
      <c r="H535" s="3"/>
      <c r="I535" s="3"/>
    </row>
    <row r="536" spans="4:9" x14ac:dyDescent="0.25">
      <c r="D536" s="38"/>
      <c r="E536" s="3"/>
      <c r="H536" s="3"/>
      <c r="I536" s="3"/>
    </row>
    <row r="537" spans="4:9" x14ac:dyDescent="0.25">
      <c r="D537" s="38"/>
      <c r="E537" s="3"/>
      <c r="H537" s="3"/>
      <c r="I537" s="3"/>
    </row>
    <row r="538" spans="4:9" x14ac:dyDescent="0.25">
      <c r="D538" s="38"/>
      <c r="E538" s="3"/>
      <c r="H538" s="3"/>
      <c r="I538" s="3"/>
    </row>
    <row r="539" spans="4:9" x14ac:dyDescent="0.25">
      <c r="D539" s="38"/>
      <c r="E539" s="3"/>
      <c r="H539" s="3"/>
      <c r="I539" s="3"/>
    </row>
    <row r="540" spans="4:9" x14ac:dyDescent="0.25">
      <c r="D540" s="38"/>
      <c r="E540" s="3"/>
      <c r="H540" s="3"/>
      <c r="I540" s="3"/>
    </row>
    <row r="541" spans="4:9" x14ac:dyDescent="0.25">
      <c r="D541" s="38"/>
      <c r="E541" s="3"/>
      <c r="H541" s="3"/>
      <c r="I541" s="3"/>
    </row>
    <row r="542" spans="4:9" x14ac:dyDescent="0.25">
      <c r="D542" s="38"/>
      <c r="E542" s="3"/>
      <c r="H542" s="3"/>
      <c r="I542" s="3"/>
    </row>
    <row r="543" spans="4:9" x14ac:dyDescent="0.25">
      <c r="D543" s="38"/>
      <c r="E543" s="3"/>
      <c r="H543" s="3"/>
      <c r="I543" s="3"/>
    </row>
    <row r="544" spans="4:9" x14ac:dyDescent="0.25">
      <c r="D544" s="38"/>
      <c r="E544" s="3"/>
      <c r="H544" s="3"/>
      <c r="I544" s="3"/>
    </row>
    <row r="545" spans="4:9" x14ac:dyDescent="0.25">
      <c r="D545" s="38"/>
      <c r="E545" s="3"/>
      <c r="H545" s="3"/>
      <c r="I545" s="3"/>
    </row>
    <row r="546" spans="4:9" x14ac:dyDescent="0.25">
      <c r="D546" s="38"/>
      <c r="E546" s="3"/>
      <c r="H546" s="3"/>
      <c r="I546" s="3"/>
    </row>
    <row r="547" spans="4:9" x14ac:dyDescent="0.25">
      <c r="D547" s="38"/>
      <c r="E547" s="3"/>
      <c r="H547" s="3"/>
      <c r="I547" s="3"/>
    </row>
    <row r="548" spans="4:9" x14ac:dyDescent="0.25">
      <c r="D548" s="38"/>
      <c r="E548" s="3"/>
      <c r="H548" s="3"/>
      <c r="I548" s="3"/>
    </row>
    <row r="549" spans="4:9" x14ac:dyDescent="0.25">
      <c r="D549" s="38"/>
      <c r="E549" s="3"/>
      <c r="H549" s="3"/>
      <c r="I549" s="3"/>
    </row>
    <row r="550" spans="4:9" x14ac:dyDescent="0.25">
      <c r="D550" s="38"/>
      <c r="E550" s="3"/>
      <c r="H550" s="3"/>
      <c r="I550" s="3"/>
    </row>
    <row r="551" spans="4:9" x14ac:dyDescent="0.25">
      <c r="D551" s="38"/>
      <c r="E551" s="3"/>
      <c r="H551" s="3"/>
      <c r="I551" s="3"/>
    </row>
    <row r="552" spans="4:9" x14ac:dyDescent="0.25">
      <c r="D552" s="38"/>
      <c r="E552" s="3"/>
      <c r="H552" s="3"/>
      <c r="I552" s="3"/>
    </row>
    <row r="553" spans="4:9" x14ac:dyDescent="0.25">
      <c r="D553" s="38"/>
      <c r="E553" s="3"/>
      <c r="H553" s="3"/>
      <c r="I553" s="3"/>
    </row>
    <row r="554" spans="4:9" x14ac:dyDescent="0.25">
      <c r="D554" s="38"/>
      <c r="E554" s="3"/>
      <c r="H554" s="3"/>
      <c r="I554" s="3"/>
    </row>
    <row r="555" spans="4:9" x14ac:dyDescent="0.25">
      <c r="D555" s="38"/>
      <c r="E555" s="3"/>
      <c r="H555" s="3"/>
      <c r="I555" s="3"/>
    </row>
    <row r="556" spans="4:9" x14ac:dyDescent="0.25">
      <c r="D556" s="38"/>
      <c r="E556" s="3"/>
      <c r="H556" s="3"/>
      <c r="I556" s="3"/>
    </row>
    <row r="557" spans="4:9" x14ac:dyDescent="0.25">
      <c r="D557" s="38"/>
      <c r="E557" s="3"/>
      <c r="H557" s="3"/>
      <c r="I557" s="3"/>
    </row>
    <row r="558" spans="4:9" x14ac:dyDescent="0.25">
      <c r="D558" s="38"/>
      <c r="E558" s="3"/>
      <c r="H558" s="3"/>
      <c r="I558" s="3"/>
    </row>
    <row r="559" spans="4:9" x14ac:dyDescent="0.25">
      <c r="D559" s="38"/>
      <c r="E559" s="3"/>
      <c r="H559" s="3"/>
      <c r="I559" s="3"/>
    </row>
    <row r="560" spans="4:9" x14ac:dyDescent="0.25">
      <c r="D560" s="38"/>
      <c r="E560" s="3"/>
      <c r="H560" s="3"/>
      <c r="I560" s="3"/>
    </row>
    <row r="561" spans="4:9" x14ac:dyDescent="0.25">
      <c r="D561" s="38"/>
      <c r="E561" s="3"/>
      <c r="H561" s="3"/>
      <c r="I561" s="3"/>
    </row>
    <row r="562" spans="4:9" x14ac:dyDescent="0.25">
      <c r="D562" s="38"/>
      <c r="E562" s="3"/>
      <c r="H562" s="3"/>
      <c r="I562" s="3"/>
    </row>
    <row r="563" spans="4:9" x14ac:dyDescent="0.25">
      <c r="D563" s="38"/>
      <c r="E563" s="3"/>
      <c r="H563" s="3"/>
      <c r="I563" s="3"/>
    </row>
    <row r="564" spans="4:9" x14ac:dyDescent="0.25">
      <c r="D564" s="38"/>
      <c r="E564" s="3"/>
      <c r="H564" s="3"/>
      <c r="I564" s="3"/>
    </row>
    <row r="565" spans="4:9" x14ac:dyDescent="0.25">
      <c r="D565" s="38"/>
      <c r="E565" s="3"/>
      <c r="H565" s="3"/>
      <c r="I565" s="3"/>
    </row>
    <row r="566" spans="4:9" x14ac:dyDescent="0.25">
      <c r="D566" s="38"/>
      <c r="E566" s="3"/>
      <c r="H566" s="3"/>
      <c r="I566" s="3"/>
    </row>
    <row r="567" spans="4:9" x14ac:dyDescent="0.25">
      <c r="D567" s="38"/>
      <c r="E567" s="3"/>
      <c r="H567" s="3"/>
      <c r="I567" s="3"/>
    </row>
    <row r="568" spans="4:9" x14ac:dyDescent="0.25">
      <c r="D568" s="38"/>
      <c r="E568" s="3"/>
      <c r="H568" s="3"/>
      <c r="I568" s="3"/>
    </row>
    <row r="569" spans="4:9" x14ac:dyDescent="0.25">
      <c r="D569" s="38"/>
      <c r="E569" s="3"/>
      <c r="H569" s="3"/>
      <c r="I569" s="3"/>
    </row>
    <row r="570" spans="4:9" x14ac:dyDescent="0.25">
      <c r="D570" s="38"/>
      <c r="E570" s="3"/>
      <c r="H570" s="3"/>
      <c r="I570" s="3"/>
    </row>
    <row r="571" spans="4:9" x14ac:dyDescent="0.25">
      <c r="D571" s="38"/>
      <c r="E571" s="3"/>
      <c r="H571" s="3"/>
      <c r="I571" s="3"/>
    </row>
    <row r="572" spans="4:9" x14ac:dyDescent="0.25">
      <c r="D572" s="38"/>
      <c r="E572" s="3"/>
      <c r="H572" s="3"/>
      <c r="I572" s="3"/>
    </row>
    <row r="573" spans="4:9" x14ac:dyDescent="0.25">
      <c r="D573" s="38"/>
      <c r="E573" s="3"/>
      <c r="H573" s="3"/>
      <c r="I573" s="3"/>
    </row>
    <row r="574" spans="4:9" x14ac:dyDescent="0.25">
      <c r="D574" s="38"/>
      <c r="E574" s="3"/>
      <c r="H574" s="3"/>
      <c r="I574" s="3"/>
    </row>
    <row r="575" spans="4:9" x14ac:dyDescent="0.25">
      <c r="D575" s="38"/>
      <c r="E575" s="3"/>
      <c r="H575" s="3"/>
      <c r="I575" s="3"/>
    </row>
    <row r="576" spans="4:9" x14ac:dyDescent="0.25">
      <c r="D576" s="38"/>
      <c r="E576" s="3"/>
      <c r="H576" s="3"/>
      <c r="I576" s="3"/>
    </row>
    <row r="577" spans="4:9" x14ac:dyDescent="0.25">
      <c r="D577" s="38"/>
      <c r="E577" s="3"/>
      <c r="H577" s="3"/>
      <c r="I577" s="3"/>
    </row>
    <row r="578" spans="4:9" x14ac:dyDescent="0.25">
      <c r="D578" s="38"/>
      <c r="E578" s="3"/>
      <c r="H578" s="3"/>
      <c r="I578" s="3"/>
    </row>
    <row r="579" spans="4:9" x14ac:dyDescent="0.25">
      <c r="D579" s="38"/>
      <c r="E579" s="3"/>
      <c r="H579" s="3"/>
      <c r="I579" s="3"/>
    </row>
    <row r="580" spans="4:9" x14ac:dyDescent="0.25">
      <c r="D580" s="38"/>
      <c r="E580" s="3"/>
      <c r="H580" s="3"/>
      <c r="I580" s="3"/>
    </row>
    <row r="581" spans="4:9" x14ac:dyDescent="0.25">
      <c r="D581" s="38"/>
      <c r="E581" s="3"/>
      <c r="H581" s="3"/>
      <c r="I581" s="3"/>
    </row>
    <row r="582" spans="4:9" x14ac:dyDescent="0.25">
      <c r="D582" s="38"/>
      <c r="E582" s="3"/>
      <c r="H582" s="3"/>
      <c r="I582" s="3"/>
    </row>
    <row r="583" spans="4:9" x14ac:dyDescent="0.25">
      <c r="D583" s="38"/>
      <c r="E583" s="3"/>
      <c r="H583" s="3"/>
      <c r="I583" s="3"/>
    </row>
    <row r="584" spans="4:9" x14ac:dyDescent="0.25">
      <c r="D584" s="38"/>
      <c r="E584" s="3"/>
      <c r="H584" s="3"/>
      <c r="I584" s="3"/>
    </row>
    <row r="585" spans="4:9" x14ac:dyDescent="0.25">
      <c r="D585" s="38"/>
      <c r="E585" s="3"/>
      <c r="H585" s="3"/>
      <c r="I585" s="3"/>
    </row>
    <row r="586" spans="4:9" x14ac:dyDescent="0.25">
      <c r="D586" s="38"/>
      <c r="E586" s="3"/>
      <c r="H586" s="3"/>
      <c r="I586" s="3"/>
    </row>
    <row r="587" spans="4:9" x14ac:dyDescent="0.25">
      <c r="D587" s="38"/>
      <c r="E587" s="3"/>
      <c r="H587" s="3"/>
      <c r="I587" s="3"/>
    </row>
    <row r="588" spans="4:9" x14ac:dyDescent="0.25">
      <c r="D588" s="38"/>
      <c r="E588" s="3"/>
      <c r="H588" s="3"/>
      <c r="I588" s="3"/>
    </row>
    <row r="589" spans="4:9" x14ac:dyDescent="0.25">
      <c r="D589" s="38"/>
      <c r="E589" s="3"/>
      <c r="H589" s="3"/>
      <c r="I589" s="3"/>
    </row>
    <row r="590" spans="4:9" x14ac:dyDescent="0.25">
      <c r="D590" s="38"/>
      <c r="E590" s="3"/>
      <c r="H590" s="3"/>
      <c r="I590" s="3"/>
    </row>
    <row r="591" spans="4:9" x14ac:dyDescent="0.25">
      <c r="D591" s="38"/>
      <c r="E591" s="3"/>
      <c r="H591" s="3"/>
      <c r="I591" s="3"/>
    </row>
    <row r="592" spans="4:9" x14ac:dyDescent="0.25">
      <c r="D592" s="38"/>
      <c r="E592" s="3"/>
      <c r="H592" s="3"/>
      <c r="I592" s="3"/>
    </row>
    <row r="593" spans="4:9" x14ac:dyDescent="0.25">
      <c r="D593" s="38"/>
      <c r="E593" s="3"/>
      <c r="H593" s="3"/>
      <c r="I593" s="3"/>
    </row>
    <row r="594" spans="4:9" x14ac:dyDescent="0.25">
      <c r="D594" s="38"/>
      <c r="E594" s="3"/>
      <c r="H594" s="3"/>
      <c r="I594" s="3"/>
    </row>
    <row r="595" spans="4:9" x14ac:dyDescent="0.25">
      <c r="D595" s="38"/>
      <c r="E595" s="3"/>
      <c r="H595" s="3"/>
      <c r="I595" s="3"/>
    </row>
    <row r="596" spans="4:9" x14ac:dyDescent="0.25">
      <c r="D596" s="38"/>
      <c r="E596" s="3"/>
      <c r="H596" s="3"/>
      <c r="I596" s="3"/>
    </row>
    <row r="597" spans="4:9" x14ac:dyDescent="0.25">
      <c r="D597" s="38"/>
      <c r="E597" s="3"/>
      <c r="H597" s="3"/>
      <c r="I597" s="3"/>
    </row>
    <row r="598" spans="4:9" x14ac:dyDescent="0.25">
      <c r="D598" s="38"/>
      <c r="E598" s="3"/>
      <c r="H598" s="3"/>
      <c r="I598" s="3"/>
    </row>
    <row r="599" spans="4:9" x14ac:dyDescent="0.25">
      <c r="D599" s="38"/>
      <c r="E599" s="3"/>
      <c r="H599" s="3"/>
      <c r="I599" s="3"/>
    </row>
    <row r="600" spans="4:9" x14ac:dyDescent="0.25">
      <c r="D600" s="38"/>
      <c r="E600" s="3"/>
      <c r="H600" s="3"/>
      <c r="I600" s="3"/>
    </row>
    <row r="601" spans="4:9" x14ac:dyDescent="0.25">
      <c r="D601" s="38"/>
      <c r="E601" s="3"/>
      <c r="H601" s="3"/>
      <c r="I601" s="3"/>
    </row>
    <row r="602" spans="4:9" x14ac:dyDescent="0.25">
      <c r="D602" s="38"/>
      <c r="E602" s="3"/>
      <c r="H602" s="3"/>
      <c r="I602" s="3"/>
    </row>
    <row r="603" spans="4:9" x14ac:dyDescent="0.25">
      <c r="D603" s="38"/>
      <c r="E603" s="3"/>
      <c r="H603" s="3"/>
      <c r="I603" s="3"/>
    </row>
    <row r="604" spans="4:9" x14ac:dyDescent="0.25">
      <c r="D604" s="38"/>
      <c r="E604" s="3"/>
      <c r="H604" s="3"/>
      <c r="I604" s="3"/>
    </row>
    <row r="605" spans="4:9" x14ac:dyDescent="0.25">
      <c r="D605" s="38"/>
      <c r="E605" s="3"/>
      <c r="H605" s="3"/>
      <c r="I605" s="3"/>
    </row>
    <row r="606" spans="4:9" x14ac:dyDescent="0.25">
      <c r="D606" s="38"/>
      <c r="E606" s="3"/>
      <c r="H606" s="3"/>
      <c r="I606" s="3"/>
    </row>
    <row r="607" spans="4:9" x14ac:dyDescent="0.25">
      <c r="D607" s="38"/>
      <c r="E607" s="3"/>
      <c r="H607" s="3"/>
      <c r="I607" s="3"/>
    </row>
    <row r="608" spans="4:9" x14ac:dyDescent="0.25">
      <c r="D608" s="38"/>
      <c r="E608" s="3"/>
      <c r="H608" s="3"/>
      <c r="I608" s="3"/>
    </row>
    <row r="609" spans="4:9" x14ac:dyDescent="0.25">
      <c r="D609" s="38"/>
      <c r="E609" s="3"/>
      <c r="H609" s="3"/>
      <c r="I609" s="3"/>
    </row>
    <row r="610" spans="4:9" x14ac:dyDescent="0.25">
      <c r="D610" s="38"/>
      <c r="E610" s="3"/>
      <c r="H610" s="3"/>
      <c r="I610" s="3"/>
    </row>
    <row r="611" spans="4:9" x14ac:dyDescent="0.25">
      <c r="D611" s="38"/>
      <c r="E611" s="3"/>
      <c r="H611" s="3"/>
      <c r="I611" s="3"/>
    </row>
    <row r="612" spans="4:9" x14ac:dyDescent="0.25">
      <c r="D612" s="38"/>
      <c r="E612" s="3"/>
      <c r="H612" s="3"/>
      <c r="I612" s="3"/>
    </row>
    <row r="613" spans="4:9" x14ac:dyDescent="0.25">
      <c r="D613" s="38"/>
      <c r="E613" s="3"/>
      <c r="H613" s="3"/>
      <c r="I613" s="3"/>
    </row>
    <row r="614" spans="4:9" x14ac:dyDescent="0.25">
      <c r="D614" s="38"/>
      <c r="E614" s="3"/>
      <c r="H614" s="3"/>
      <c r="I614" s="3"/>
    </row>
    <row r="615" spans="4:9" x14ac:dyDescent="0.25">
      <c r="D615" s="38"/>
      <c r="E615" s="3"/>
      <c r="H615" s="3"/>
      <c r="I615" s="3"/>
    </row>
    <row r="616" spans="4:9" x14ac:dyDescent="0.25">
      <c r="D616" s="38"/>
      <c r="E616" s="3"/>
      <c r="H616" s="3"/>
      <c r="I616" s="3"/>
    </row>
    <row r="617" spans="4:9" x14ac:dyDescent="0.25">
      <c r="D617" s="38"/>
      <c r="E617" s="3"/>
      <c r="H617" s="3"/>
      <c r="I617" s="3"/>
    </row>
    <row r="618" spans="4:9" x14ac:dyDescent="0.25">
      <c r="D618" s="38"/>
      <c r="E618" s="3"/>
      <c r="H618" s="3"/>
      <c r="I618" s="3"/>
    </row>
    <row r="619" spans="4:9" x14ac:dyDescent="0.25">
      <c r="D619" s="38"/>
      <c r="E619" s="3"/>
      <c r="H619" s="3"/>
      <c r="I619" s="3"/>
    </row>
    <row r="620" spans="4:9" x14ac:dyDescent="0.25">
      <c r="D620" s="38"/>
      <c r="E620" s="3"/>
      <c r="H620" s="3"/>
      <c r="I620" s="3"/>
    </row>
    <row r="621" spans="4:9" x14ac:dyDescent="0.25">
      <c r="D621" s="38"/>
      <c r="E621" s="3"/>
      <c r="H621" s="3"/>
      <c r="I621" s="3"/>
    </row>
    <row r="622" spans="4:9" x14ac:dyDescent="0.25">
      <c r="D622" s="38"/>
      <c r="E622" s="3"/>
      <c r="H622" s="3"/>
      <c r="I622" s="3"/>
    </row>
    <row r="623" spans="4:9" x14ac:dyDescent="0.25">
      <c r="D623" s="38"/>
      <c r="E623" s="3"/>
      <c r="H623" s="3"/>
      <c r="I623" s="3"/>
    </row>
    <row r="624" spans="4:9" x14ac:dyDescent="0.25">
      <c r="D624" s="38"/>
      <c r="E624" s="3"/>
      <c r="H624" s="3"/>
      <c r="I624" s="3"/>
    </row>
    <row r="625" spans="4:9" x14ac:dyDescent="0.25">
      <c r="D625" s="38"/>
      <c r="E625" s="3"/>
      <c r="H625" s="3"/>
      <c r="I625" s="3"/>
    </row>
    <row r="626" spans="4:9" x14ac:dyDescent="0.25">
      <c r="D626" s="38"/>
      <c r="E626" s="3"/>
      <c r="H626" s="3"/>
      <c r="I626" s="3"/>
    </row>
    <row r="627" spans="4:9" x14ac:dyDescent="0.25">
      <c r="D627" s="38"/>
      <c r="E627" s="3"/>
      <c r="H627" s="3"/>
      <c r="I627" s="3"/>
    </row>
    <row r="628" spans="4:9" x14ac:dyDescent="0.25">
      <c r="D628" s="38"/>
      <c r="E628" s="3"/>
      <c r="H628" s="3"/>
      <c r="I628" s="3"/>
    </row>
    <row r="629" spans="4:9" x14ac:dyDescent="0.25">
      <c r="D629" s="38"/>
      <c r="E629" s="3"/>
      <c r="H629" s="3"/>
      <c r="I629" s="3"/>
    </row>
    <row r="630" spans="4:9" x14ac:dyDescent="0.25">
      <c r="D630" s="38"/>
      <c r="E630" s="3"/>
      <c r="H630" s="3"/>
      <c r="I630" s="3"/>
    </row>
    <row r="631" spans="4:9" x14ac:dyDescent="0.25">
      <c r="D631" s="38"/>
      <c r="E631" s="3"/>
      <c r="H631" s="3"/>
      <c r="I631" s="3"/>
    </row>
    <row r="632" spans="4:9" x14ac:dyDescent="0.25">
      <c r="D632" s="38"/>
      <c r="E632" s="3"/>
      <c r="H632" s="3"/>
      <c r="I632" s="3"/>
    </row>
    <row r="633" spans="4:9" x14ac:dyDescent="0.25">
      <c r="D633" s="38"/>
      <c r="E633" s="3"/>
      <c r="H633" s="3"/>
      <c r="I633" s="3"/>
    </row>
    <row r="634" spans="4:9" x14ac:dyDescent="0.25">
      <c r="D634" s="38"/>
      <c r="E634" s="3"/>
      <c r="H634" s="3"/>
      <c r="I634" s="3"/>
    </row>
    <row r="635" spans="4:9" x14ac:dyDescent="0.25">
      <c r="D635" s="38"/>
      <c r="E635" s="3"/>
      <c r="H635" s="3"/>
      <c r="I635" s="3"/>
    </row>
    <row r="636" spans="4:9" x14ac:dyDescent="0.25">
      <c r="D636" s="38"/>
      <c r="E636" s="3"/>
      <c r="H636" s="3"/>
      <c r="I636" s="3"/>
    </row>
    <row r="637" spans="4:9" x14ac:dyDescent="0.25">
      <c r="D637" s="38"/>
      <c r="E637" s="3"/>
      <c r="H637" s="3"/>
      <c r="I637" s="3"/>
    </row>
    <row r="638" spans="4:9" x14ac:dyDescent="0.25">
      <c r="D638" s="38"/>
      <c r="E638" s="3"/>
      <c r="H638" s="3"/>
      <c r="I638" s="3"/>
    </row>
    <row r="639" spans="4:9" x14ac:dyDescent="0.25">
      <c r="D639" s="38"/>
      <c r="E639" s="3"/>
      <c r="H639" s="3"/>
      <c r="I639" s="3"/>
    </row>
    <row r="640" spans="4:9" x14ac:dyDescent="0.25">
      <c r="D640" s="38"/>
      <c r="E640" s="3"/>
      <c r="H640" s="3"/>
      <c r="I640" s="3"/>
    </row>
    <row r="641" spans="4:9" x14ac:dyDescent="0.25">
      <c r="D641" s="38"/>
      <c r="E641" s="3"/>
      <c r="H641" s="3"/>
      <c r="I641" s="3"/>
    </row>
    <row r="642" spans="4:9" x14ac:dyDescent="0.25">
      <c r="D642" s="38"/>
      <c r="E642" s="3"/>
      <c r="H642" s="3"/>
      <c r="I642" s="3"/>
    </row>
    <row r="643" spans="4:9" x14ac:dyDescent="0.25">
      <c r="D643" s="38"/>
      <c r="E643" s="3"/>
      <c r="H643" s="3"/>
      <c r="I643" s="3"/>
    </row>
    <row r="644" spans="4:9" x14ac:dyDescent="0.25">
      <c r="D644" s="38"/>
      <c r="E644" s="3"/>
      <c r="H644" s="3"/>
      <c r="I644" s="3"/>
    </row>
    <row r="645" spans="4:9" x14ac:dyDescent="0.25">
      <c r="D645" s="38"/>
      <c r="E645" s="3"/>
      <c r="H645" s="3"/>
      <c r="I645" s="3"/>
    </row>
    <row r="646" spans="4:9" x14ac:dyDescent="0.25">
      <c r="D646" s="38"/>
      <c r="E646" s="3"/>
      <c r="H646" s="3"/>
      <c r="I646" s="3"/>
    </row>
    <row r="647" spans="4:9" x14ac:dyDescent="0.25">
      <c r="D647" s="38"/>
      <c r="E647" s="3"/>
      <c r="H647" s="3"/>
      <c r="I647" s="3"/>
    </row>
    <row r="648" spans="4:9" x14ac:dyDescent="0.25">
      <c r="D648" s="38"/>
      <c r="E648" s="3"/>
      <c r="H648" s="3"/>
      <c r="I648" s="3"/>
    </row>
    <row r="649" spans="4:9" x14ac:dyDescent="0.25">
      <c r="D649" s="38"/>
      <c r="E649" s="3"/>
      <c r="H649" s="3"/>
      <c r="I649" s="3"/>
    </row>
    <row r="650" spans="4:9" x14ac:dyDescent="0.25">
      <c r="D650" s="38"/>
      <c r="E650" s="3"/>
      <c r="H650" s="3"/>
      <c r="I650" s="3"/>
    </row>
    <row r="651" spans="4:9" x14ac:dyDescent="0.25">
      <c r="D651" s="38"/>
      <c r="E651" s="3"/>
      <c r="H651" s="3"/>
      <c r="I651" s="3"/>
    </row>
    <row r="652" spans="4:9" x14ac:dyDescent="0.25">
      <c r="D652" s="38"/>
      <c r="E652" s="3"/>
      <c r="H652" s="3"/>
      <c r="I652" s="3"/>
    </row>
    <row r="653" spans="4:9" x14ac:dyDescent="0.25">
      <c r="D653" s="38"/>
      <c r="E653" s="3"/>
      <c r="H653" s="3"/>
      <c r="I653" s="3"/>
    </row>
    <row r="654" spans="4:9" x14ac:dyDescent="0.25">
      <c r="D654" s="38"/>
      <c r="E654" s="3"/>
      <c r="H654" s="3"/>
      <c r="I654" s="3"/>
    </row>
    <row r="655" spans="4:9" x14ac:dyDescent="0.25">
      <c r="D655" s="38"/>
      <c r="E655" s="3"/>
      <c r="H655" s="3"/>
      <c r="I655" s="3"/>
    </row>
    <row r="656" spans="4:9" x14ac:dyDescent="0.25">
      <c r="D656" s="38"/>
      <c r="E656" s="3"/>
      <c r="H656" s="3"/>
      <c r="I656" s="3"/>
    </row>
    <row r="657" spans="4:9" x14ac:dyDescent="0.25">
      <c r="D657" s="38"/>
      <c r="E657" s="3"/>
      <c r="H657" s="3"/>
      <c r="I657" s="3"/>
    </row>
    <row r="658" spans="4:9" x14ac:dyDescent="0.25">
      <c r="D658" s="38"/>
      <c r="E658" s="3"/>
      <c r="H658" s="3"/>
      <c r="I658" s="3"/>
    </row>
    <row r="659" spans="4:9" x14ac:dyDescent="0.25">
      <c r="D659" s="38"/>
      <c r="E659" s="3"/>
      <c r="H659" s="3"/>
      <c r="I659" s="3"/>
    </row>
    <row r="660" spans="4:9" x14ac:dyDescent="0.25">
      <c r="D660" s="38"/>
      <c r="E660" s="3"/>
      <c r="H660" s="3"/>
      <c r="I660" s="3"/>
    </row>
    <row r="661" spans="4:9" x14ac:dyDescent="0.25">
      <c r="D661" s="38"/>
      <c r="E661" s="3"/>
      <c r="H661" s="3"/>
      <c r="I661" s="3"/>
    </row>
    <row r="662" spans="4:9" x14ac:dyDescent="0.25">
      <c r="D662" s="38"/>
      <c r="E662" s="3"/>
      <c r="H662" s="3"/>
      <c r="I662" s="3"/>
    </row>
    <row r="663" spans="4:9" x14ac:dyDescent="0.25">
      <c r="D663" s="38"/>
      <c r="E663" s="3"/>
      <c r="H663" s="3"/>
      <c r="I663" s="3"/>
    </row>
    <row r="664" spans="4:9" x14ac:dyDescent="0.25">
      <c r="D664" s="38"/>
      <c r="E664" s="3"/>
      <c r="H664" s="3"/>
      <c r="I664" s="3"/>
    </row>
    <row r="665" spans="4:9" x14ac:dyDescent="0.25">
      <c r="D665" s="38"/>
      <c r="E665" s="3"/>
      <c r="H665" s="3"/>
      <c r="I665" s="3"/>
    </row>
    <row r="666" spans="4:9" x14ac:dyDescent="0.25">
      <c r="D666" s="38"/>
      <c r="E666" s="3"/>
      <c r="H666" s="3"/>
      <c r="I666" s="3"/>
    </row>
    <row r="667" spans="4:9" x14ac:dyDescent="0.25">
      <c r="D667" s="38"/>
      <c r="E667" s="3"/>
      <c r="H667" s="3"/>
      <c r="I667" s="3"/>
    </row>
    <row r="668" spans="4:9" x14ac:dyDescent="0.25">
      <c r="D668" s="38"/>
      <c r="E668" s="3"/>
      <c r="H668" s="3"/>
      <c r="I668" s="3"/>
    </row>
    <row r="669" spans="4:9" x14ac:dyDescent="0.25">
      <c r="D669" s="38"/>
      <c r="E669" s="3"/>
      <c r="H669" s="3"/>
      <c r="I669" s="3"/>
    </row>
    <row r="670" spans="4:9" x14ac:dyDescent="0.25">
      <c r="D670" s="38"/>
      <c r="E670" s="3"/>
      <c r="H670" s="3"/>
      <c r="I670" s="3"/>
    </row>
    <row r="671" spans="4:9" x14ac:dyDescent="0.25">
      <c r="D671" s="38"/>
      <c r="E671" s="3"/>
      <c r="H671" s="3"/>
      <c r="I671" s="3"/>
    </row>
    <row r="672" spans="4:9" x14ac:dyDescent="0.25">
      <c r="D672" s="38"/>
      <c r="E672" s="3"/>
      <c r="H672" s="3"/>
      <c r="I672" s="3"/>
    </row>
    <row r="673" spans="4:9" x14ac:dyDescent="0.25">
      <c r="D673" s="38"/>
      <c r="E673" s="3"/>
      <c r="H673" s="3"/>
      <c r="I673" s="3"/>
    </row>
    <row r="674" spans="4:9" x14ac:dyDescent="0.25">
      <c r="D674" s="38"/>
      <c r="E674" s="3"/>
      <c r="H674" s="3"/>
      <c r="I674" s="3"/>
    </row>
    <row r="675" spans="4:9" x14ac:dyDescent="0.25">
      <c r="D675" s="38"/>
      <c r="E675" s="3"/>
      <c r="H675" s="3"/>
      <c r="I675" s="3"/>
    </row>
    <row r="676" spans="4:9" x14ac:dyDescent="0.25">
      <c r="D676" s="38"/>
      <c r="E676" s="3"/>
      <c r="H676" s="3"/>
      <c r="I676" s="3"/>
    </row>
    <row r="677" spans="4:9" x14ac:dyDescent="0.25">
      <c r="D677" s="38"/>
      <c r="E677" s="3"/>
      <c r="H677" s="3"/>
      <c r="I677" s="3"/>
    </row>
    <row r="678" spans="4:9" x14ac:dyDescent="0.25">
      <c r="D678" s="38"/>
      <c r="E678" s="3"/>
      <c r="H678" s="3"/>
      <c r="I678" s="3"/>
    </row>
    <row r="679" spans="4:9" x14ac:dyDescent="0.25">
      <c r="D679" s="38"/>
      <c r="E679" s="3"/>
      <c r="H679" s="3"/>
      <c r="I679" s="3"/>
    </row>
    <row r="680" spans="4:9" x14ac:dyDescent="0.25">
      <c r="D680" s="38"/>
      <c r="E680" s="3"/>
      <c r="H680" s="3"/>
      <c r="I680" s="3"/>
    </row>
    <row r="681" spans="4:9" x14ac:dyDescent="0.25">
      <c r="D681" s="38"/>
      <c r="E681" s="3"/>
      <c r="H681" s="3"/>
      <c r="I681" s="3"/>
    </row>
    <row r="682" spans="4:9" x14ac:dyDescent="0.25">
      <c r="D682" s="38"/>
      <c r="E682" s="3"/>
      <c r="H682" s="3"/>
      <c r="I682" s="3"/>
    </row>
    <row r="683" spans="4:9" x14ac:dyDescent="0.25">
      <c r="D683" s="38"/>
      <c r="E683" s="3"/>
      <c r="H683" s="3"/>
      <c r="I683" s="3"/>
    </row>
    <row r="684" spans="4:9" x14ac:dyDescent="0.25">
      <c r="D684" s="38"/>
      <c r="E684" s="3"/>
      <c r="H684" s="3"/>
      <c r="I684" s="3"/>
    </row>
    <row r="685" spans="4:9" x14ac:dyDescent="0.25">
      <c r="D685" s="38"/>
      <c r="E685" s="3"/>
      <c r="H685" s="3"/>
      <c r="I685" s="3"/>
    </row>
    <row r="686" spans="4:9" x14ac:dyDescent="0.25">
      <c r="D686" s="38"/>
      <c r="E686" s="3"/>
      <c r="H686" s="3"/>
      <c r="I686" s="3"/>
    </row>
    <row r="687" spans="4:9" x14ac:dyDescent="0.25">
      <c r="D687" s="38"/>
      <c r="E687" s="3"/>
      <c r="H687" s="3"/>
      <c r="I687" s="3"/>
    </row>
    <row r="688" spans="4:9" x14ac:dyDescent="0.25">
      <c r="D688" s="38"/>
      <c r="E688" s="3"/>
      <c r="H688" s="3"/>
      <c r="I688" s="3"/>
    </row>
    <row r="689" spans="4:9" x14ac:dyDescent="0.25">
      <c r="D689" s="38"/>
      <c r="E689" s="3"/>
      <c r="H689" s="3"/>
      <c r="I689" s="3"/>
    </row>
    <row r="690" spans="4:9" x14ac:dyDescent="0.25">
      <c r="D690" s="38"/>
      <c r="E690" s="3"/>
      <c r="H690" s="3"/>
      <c r="I690" s="3"/>
    </row>
    <row r="691" spans="4:9" x14ac:dyDescent="0.25">
      <c r="D691" s="38"/>
      <c r="E691" s="3"/>
      <c r="H691" s="3"/>
      <c r="I691" s="3"/>
    </row>
    <row r="692" spans="4:9" x14ac:dyDescent="0.25">
      <c r="D692" s="38"/>
      <c r="E692" s="3"/>
      <c r="H692" s="3"/>
      <c r="I692" s="3"/>
    </row>
    <row r="693" spans="4:9" x14ac:dyDescent="0.25">
      <c r="D693" s="38"/>
      <c r="E693" s="3"/>
      <c r="H693" s="3"/>
      <c r="I693" s="3"/>
    </row>
    <row r="694" spans="4:9" x14ac:dyDescent="0.25">
      <c r="D694" s="38"/>
      <c r="E694" s="3"/>
      <c r="H694" s="3"/>
      <c r="I694" s="3"/>
    </row>
    <row r="695" spans="4:9" x14ac:dyDescent="0.25">
      <c r="D695" s="38"/>
      <c r="E695" s="3"/>
      <c r="H695" s="3"/>
      <c r="I695" s="3"/>
    </row>
    <row r="696" spans="4:9" x14ac:dyDescent="0.25">
      <c r="D696" s="38"/>
      <c r="E696" s="3"/>
      <c r="H696" s="3"/>
      <c r="I696" s="3"/>
    </row>
    <row r="697" spans="4:9" x14ac:dyDescent="0.25">
      <c r="D697" s="38"/>
      <c r="E697" s="3"/>
      <c r="H697" s="3"/>
      <c r="I697" s="3"/>
    </row>
    <row r="698" spans="4:9" x14ac:dyDescent="0.25">
      <c r="D698" s="38"/>
      <c r="E698" s="3"/>
      <c r="H698" s="3"/>
      <c r="I698" s="3"/>
    </row>
    <row r="699" spans="4:9" x14ac:dyDescent="0.25">
      <c r="D699" s="38"/>
      <c r="E699" s="3"/>
      <c r="H699" s="3"/>
      <c r="I699" s="3"/>
    </row>
    <row r="700" spans="4:9" x14ac:dyDescent="0.25">
      <c r="D700" s="38"/>
      <c r="E700" s="3"/>
      <c r="H700" s="3"/>
      <c r="I700" s="3"/>
    </row>
    <row r="701" spans="4:9" x14ac:dyDescent="0.25">
      <c r="D701" s="38"/>
      <c r="E701" s="3"/>
      <c r="H701" s="3"/>
      <c r="I701" s="3"/>
    </row>
    <row r="702" spans="4:9" x14ac:dyDescent="0.25">
      <c r="D702" s="38"/>
      <c r="E702" s="3"/>
      <c r="H702" s="3"/>
      <c r="I702" s="3"/>
    </row>
    <row r="703" spans="4:9" x14ac:dyDescent="0.25">
      <c r="D703" s="38"/>
      <c r="E703" s="3"/>
      <c r="H703" s="3"/>
      <c r="I703" s="3"/>
    </row>
    <row r="704" spans="4:9" x14ac:dyDescent="0.25">
      <c r="D704" s="38"/>
      <c r="E704" s="3"/>
      <c r="H704" s="3"/>
      <c r="I704" s="3"/>
    </row>
    <row r="705" spans="4:9" x14ac:dyDescent="0.25">
      <c r="D705" s="38"/>
      <c r="E705" s="3"/>
      <c r="H705" s="3"/>
      <c r="I705" s="3"/>
    </row>
    <row r="706" spans="4:9" x14ac:dyDescent="0.25">
      <c r="D706" s="38"/>
      <c r="E706" s="3"/>
      <c r="H706" s="3"/>
      <c r="I706" s="3"/>
    </row>
    <row r="707" spans="4:9" x14ac:dyDescent="0.25">
      <c r="D707" s="38"/>
      <c r="E707" s="3"/>
      <c r="H707" s="3"/>
      <c r="I707" s="3"/>
    </row>
    <row r="708" spans="4:9" x14ac:dyDescent="0.25">
      <c r="D708" s="38"/>
      <c r="E708" s="3"/>
      <c r="H708" s="3"/>
      <c r="I708" s="3"/>
    </row>
    <row r="709" spans="4:9" x14ac:dyDescent="0.25">
      <c r="D709" s="38"/>
      <c r="E709" s="3"/>
      <c r="H709" s="3"/>
      <c r="I709" s="3"/>
    </row>
    <row r="710" spans="4:9" x14ac:dyDescent="0.25">
      <c r="D710" s="38"/>
      <c r="E710" s="3"/>
      <c r="H710" s="3"/>
      <c r="I710" s="3"/>
    </row>
    <row r="711" spans="4:9" x14ac:dyDescent="0.25">
      <c r="D711" s="38"/>
      <c r="E711" s="3"/>
      <c r="H711" s="3"/>
      <c r="I711" s="3"/>
    </row>
    <row r="712" spans="4:9" x14ac:dyDescent="0.25">
      <c r="D712" s="38"/>
      <c r="E712" s="3"/>
      <c r="H712" s="3"/>
      <c r="I712" s="3"/>
    </row>
    <row r="713" spans="4:9" x14ac:dyDescent="0.25">
      <c r="D713" s="38"/>
      <c r="E713" s="3"/>
      <c r="H713" s="3"/>
      <c r="I713" s="3"/>
    </row>
    <row r="714" spans="4:9" x14ac:dyDescent="0.25">
      <c r="D714" s="38"/>
      <c r="E714" s="3"/>
      <c r="H714" s="3"/>
      <c r="I714" s="3"/>
    </row>
    <row r="715" spans="4:9" x14ac:dyDescent="0.25">
      <c r="D715" s="38"/>
      <c r="E715" s="3"/>
      <c r="H715" s="3"/>
      <c r="I715" s="3"/>
    </row>
    <row r="716" spans="4:9" x14ac:dyDescent="0.25">
      <c r="D716" s="38"/>
      <c r="E716" s="3"/>
      <c r="H716" s="3"/>
      <c r="I716" s="3"/>
    </row>
    <row r="717" spans="4:9" x14ac:dyDescent="0.25">
      <c r="D717" s="38"/>
      <c r="E717" s="3"/>
      <c r="H717" s="3"/>
      <c r="I717" s="3"/>
    </row>
    <row r="718" spans="4:9" x14ac:dyDescent="0.25">
      <c r="D718" s="38"/>
      <c r="E718" s="3"/>
      <c r="H718" s="3"/>
      <c r="I718" s="3"/>
    </row>
    <row r="719" spans="4:9" x14ac:dyDescent="0.25">
      <c r="D719" s="38"/>
      <c r="E719" s="3"/>
      <c r="H719" s="3"/>
      <c r="I719" s="3"/>
    </row>
    <row r="720" spans="4:9" x14ac:dyDescent="0.25">
      <c r="D720" s="38"/>
      <c r="E720" s="3"/>
      <c r="H720" s="3"/>
      <c r="I720" s="3"/>
    </row>
    <row r="721" spans="4:9" x14ac:dyDescent="0.25">
      <c r="D721" s="38"/>
      <c r="E721" s="3"/>
      <c r="H721" s="3"/>
      <c r="I721" s="3"/>
    </row>
    <row r="722" spans="4:9" x14ac:dyDescent="0.25">
      <c r="D722" s="38"/>
      <c r="E722" s="3"/>
      <c r="H722" s="3"/>
      <c r="I722" s="3"/>
    </row>
    <row r="723" spans="4:9" x14ac:dyDescent="0.25">
      <c r="D723" s="38"/>
      <c r="E723" s="3"/>
      <c r="H723" s="3"/>
      <c r="I723" s="3"/>
    </row>
    <row r="724" spans="4:9" x14ac:dyDescent="0.25">
      <c r="D724" s="38"/>
      <c r="E724" s="3"/>
      <c r="H724" s="3"/>
      <c r="I724" s="3"/>
    </row>
    <row r="725" spans="4:9" x14ac:dyDescent="0.25">
      <c r="D725" s="38"/>
      <c r="E725" s="3"/>
      <c r="H725" s="3"/>
      <c r="I725" s="3"/>
    </row>
    <row r="726" spans="4:9" x14ac:dyDescent="0.25">
      <c r="D726" s="38"/>
      <c r="E726" s="3"/>
      <c r="H726" s="3"/>
      <c r="I726" s="3"/>
    </row>
    <row r="727" spans="4:9" x14ac:dyDescent="0.25">
      <c r="D727" s="38"/>
      <c r="E727" s="3"/>
      <c r="H727" s="3"/>
      <c r="I727" s="3"/>
    </row>
    <row r="728" spans="4:9" x14ac:dyDescent="0.25">
      <c r="D728" s="38"/>
      <c r="E728" s="3"/>
      <c r="H728" s="3"/>
      <c r="I728" s="3"/>
    </row>
    <row r="729" spans="4:9" x14ac:dyDescent="0.25">
      <c r="D729" s="38"/>
      <c r="E729" s="3"/>
      <c r="H729" s="3"/>
      <c r="I729" s="3"/>
    </row>
    <row r="730" spans="4:9" x14ac:dyDescent="0.25">
      <c r="D730" s="38"/>
      <c r="E730" s="3"/>
      <c r="H730" s="3"/>
      <c r="I730" s="3"/>
    </row>
    <row r="731" spans="4:9" x14ac:dyDescent="0.25">
      <c r="D731" s="38"/>
      <c r="E731" s="3"/>
      <c r="H731" s="3"/>
      <c r="I731" s="3"/>
    </row>
    <row r="732" spans="4:9" x14ac:dyDescent="0.25">
      <c r="D732" s="38"/>
      <c r="E732" s="3"/>
      <c r="H732" s="3"/>
      <c r="I732" s="3"/>
    </row>
    <row r="733" spans="4:9" x14ac:dyDescent="0.25">
      <c r="D733" s="38"/>
      <c r="E733" s="3"/>
      <c r="H733" s="3"/>
      <c r="I733" s="3"/>
    </row>
    <row r="734" spans="4:9" x14ac:dyDescent="0.25">
      <c r="D734" s="38"/>
      <c r="E734" s="3"/>
      <c r="H734" s="3"/>
      <c r="I734" s="3"/>
    </row>
    <row r="735" spans="4:9" x14ac:dyDescent="0.25">
      <c r="D735" s="38"/>
      <c r="E735" s="3"/>
      <c r="H735" s="3"/>
      <c r="I735" s="3"/>
    </row>
    <row r="736" spans="4:9" x14ac:dyDescent="0.25">
      <c r="D736" s="38"/>
      <c r="E736" s="3"/>
      <c r="H736" s="3"/>
      <c r="I736" s="3"/>
    </row>
    <row r="737" spans="4:9" x14ac:dyDescent="0.25">
      <c r="D737" s="38"/>
      <c r="E737" s="3"/>
      <c r="H737" s="3"/>
      <c r="I737" s="3"/>
    </row>
    <row r="738" spans="4:9" x14ac:dyDescent="0.25">
      <c r="D738" s="38"/>
      <c r="E738" s="3"/>
      <c r="H738" s="3"/>
      <c r="I738" s="3"/>
    </row>
    <row r="739" spans="4:9" x14ac:dyDescent="0.25">
      <c r="D739" s="38"/>
      <c r="E739" s="3"/>
      <c r="H739" s="3"/>
      <c r="I739" s="3"/>
    </row>
    <row r="740" spans="4:9" x14ac:dyDescent="0.25">
      <c r="D740" s="38"/>
      <c r="E740" s="3"/>
      <c r="H740" s="3"/>
      <c r="I740" s="3"/>
    </row>
    <row r="741" spans="4:9" x14ac:dyDescent="0.25">
      <c r="D741" s="38"/>
      <c r="E741" s="3"/>
      <c r="H741" s="3"/>
      <c r="I741" s="3"/>
    </row>
    <row r="742" spans="4:9" x14ac:dyDescent="0.25">
      <c r="D742" s="38"/>
      <c r="E742" s="3"/>
      <c r="H742" s="3"/>
      <c r="I742" s="3"/>
    </row>
    <row r="743" spans="4:9" x14ac:dyDescent="0.25">
      <c r="D743" s="38"/>
      <c r="E743" s="3"/>
      <c r="H743" s="3"/>
      <c r="I743" s="3"/>
    </row>
    <row r="744" spans="4:9" x14ac:dyDescent="0.25">
      <c r="D744" s="38"/>
      <c r="E744" s="3"/>
      <c r="H744" s="3"/>
      <c r="I744" s="3"/>
    </row>
    <row r="745" spans="4:9" x14ac:dyDescent="0.25">
      <c r="D745" s="38"/>
      <c r="E745" s="3"/>
      <c r="H745" s="3"/>
      <c r="I745" s="3"/>
    </row>
    <row r="746" spans="4:9" x14ac:dyDescent="0.25">
      <c r="D746" s="38"/>
      <c r="E746" s="3"/>
      <c r="H746" s="3"/>
      <c r="I746" s="3"/>
    </row>
    <row r="747" spans="4:9" x14ac:dyDescent="0.25">
      <c r="D747" s="38"/>
      <c r="E747" s="3"/>
      <c r="H747" s="3"/>
      <c r="I747" s="3"/>
    </row>
    <row r="748" spans="4:9" x14ac:dyDescent="0.25">
      <c r="D748" s="38"/>
      <c r="E748" s="3"/>
      <c r="H748" s="3"/>
      <c r="I748" s="3"/>
    </row>
    <row r="749" spans="4:9" x14ac:dyDescent="0.25">
      <c r="D749" s="38"/>
      <c r="E749" s="3"/>
      <c r="H749" s="3"/>
      <c r="I749" s="3"/>
    </row>
    <row r="750" spans="4:9" x14ac:dyDescent="0.25">
      <c r="D750" s="38"/>
      <c r="E750" s="3"/>
      <c r="H750" s="3"/>
      <c r="I750" s="3"/>
    </row>
    <row r="751" spans="4:9" x14ac:dyDescent="0.25">
      <c r="D751" s="38"/>
      <c r="E751" s="3"/>
      <c r="H751" s="3"/>
      <c r="I751" s="3"/>
    </row>
    <row r="752" spans="4:9" x14ac:dyDescent="0.25">
      <c r="D752" s="38"/>
      <c r="E752" s="3"/>
      <c r="H752" s="3"/>
      <c r="I752" s="3"/>
    </row>
    <row r="753" spans="4:9" x14ac:dyDescent="0.25">
      <c r="D753" s="38"/>
      <c r="E753" s="3"/>
      <c r="H753" s="3"/>
      <c r="I753" s="3"/>
    </row>
    <row r="754" spans="4:9" x14ac:dyDescent="0.25">
      <c r="D754" s="38"/>
      <c r="E754" s="3"/>
      <c r="H754" s="3"/>
      <c r="I754" s="3"/>
    </row>
    <row r="755" spans="4:9" x14ac:dyDescent="0.25">
      <c r="D755" s="38"/>
      <c r="E755" s="3"/>
      <c r="H755" s="3"/>
      <c r="I755" s="3"/>
    </row>
    <row r="756" spans="4:9" x14ac:dyDescent="0.25">
      <c r="D756" s="38"/>
      <c r="E756" s="3"/>
      <c r="H756" s="3"/>
      <c r="I756" s="3"/>
    </row>
    <row r="757" spans="4:9" x14ac:dyDescent="0.25">
      <c r="D757" s="38"/>
      <c r="E757" s="3"/>
      <c r="H757" s="3"/>
      <c r="I757" s="3"/>
    </row>
    <row r="758" spans="4:9" x14ac:dyDescent="0.25">
      <c r="D758" s="38"/>
      <c r="E758" s="3"/>
      <c r="H758" s="3"/>
      <c r="I758" s="3"/>
    </row>
    <row r="759" spans="4:9" x14ac:dyDescent="0.25">
      <c r="D759" s="38"/>
      <c r="E759" s="3"/>
      <c r="H759" s="3"/>
      <c r="I759" s="3"/>
    </row>
    <row r="760" spans="4:9" x14ac:dyDescent="0.25">
      <c r="D760" s="38"/>
      <c r="E760" s="3"/>
      <c r="H760" s="3"/>
      <c r="I760" s="3"/>
    </row>
    <row r="761" spans="4:9" x14ac:dyDescent="0.25">
      <c r="D761" s="38"/>
      <c r="E761" s="3"/>
      <c r="H761" s="3"/>
      <c r="I761" s="3"/>
    </row>
    <row r="762" spans="4:9" x14ac:dyDescent="0.25">
      <c r="D762" s="38"/>
      <c r="E762" s="3"/>
      <c r="H762" s="3"/>
      <c r="I762" s="3"/>
    </row>
    <row r="763" spans="4:9" x14ac:dyDescent="0.25">
      <c r="D763" s="38"/>
      <c r="E763" s="3"/>
      <c r="H763" s="3"/>
      <c r="I763" s="3"/>
    </row>
    <row r="764" spans="4:9" x14ac:dyDescent="0.25">
      <c r="D764" s="38"/>
      <c r="E764" s="3"/>
      <c r="H764" s="3"/>
      <c r="I764" s="3"/>
    </row>
    <row r="765" spans="4:9" x14ac:dyDescent="0.25">
      <c r="D765" s="38"/>
      <c r="E765" s="3"/>
      <c r="H765" s="3"/>
      <c r="I765" s="3"/>
    </row>
    <row r="766" spans="4:9" x14ac:dyDescent="0.25">
      <c r="D766" s="38"/>
      <c r="E766" s="3"/>
      <c r="H766" s="3"/>
      <c r="I766" s="3"/>
    </row>
    <row r="767" spans="4:9" x14ac:dyDescent="0.25">
      <c r="D767" s="38"/>
      <c r="E767" s="3"/>
      <c r="H767" s="3"/>
      <c r="I767" s="3"/>
    </row>
    <row r="768" spans="4:9" x14ac:dyDescent="0.25">
      <c r="D768" s="38"/>
      <c r="E768" s="3"/>
      <c r="H768" s="3"/>
      <c r="I768" s="3"/>
    </row>
    <row r="769" spans="4:9" x14ac:dyDescent="0.25">
      <c r="D769" s="38"/>
      <c r="E769" s="3"/>
      <c r="H769" s="3"/>
      <c r="I769" s="3"/>
    </row>
    <row r="770" spans="4:9" x14ac:dyDescent="0.25">
      <c r="D770" s="38"/>
      <c r="E770" s="3"/>
      <c r="H770" s="3"/>
      <c r="I770" s="3"/>
    </row>
    <row r="771" spans="4:9" x14ac:dyDescent="0.25">
      <c r="D771" s="38"/>
      <c r="E771" s="3"/>
      <c r="H771" s="3"/>
      <c r="I771" s="3"/>
    </row>
    <row r="772" spans="4:9" x14ac:dyDescent="0.25">
      <c r="D772" s="38"/>
      <c r="E772" s="3"/>
      <c r="H772" s="3"/>
      <c r="I772" s="3"/>
    </row>
    <row r="773" spans="4:9" x14ac:dyDescent="0.25">
      <c r="D773" s="38"/>
      <c r="E773" s="3"/>
      <c r="H773" s="3"/>
      <c r="I773" s="3"/>
    </row>
    <row r="774" spans="4:9" x14ac:dyDescent="0.25">
      <c r="D774" s="38"/>
      <c r="E774" s="3"/>
      <c r="H774" s="3"/>
      <c r="I774" s="3"/>
    </row>
    <row r="775" spans="4:9" x14ac:dyDescent="0.25">
      <c r="D775" s="38"/>
      <c r="E775" s="3"/>
      <c r="H775" s="3"/>
      <c r="I775" s="3"/>
    </row>
    <row r="776" spans="4:9" x14ac:dyDescent="0.25">
      <c r="D776" s="38"/>
      <c r="E776" s="3"/>
      <c r="H776" s="3"/>
      <c r="I776" s="3"/>
    </row>
    <row r="777" spans="4:9" x14ac:dyDescent="0.25">
      <c r="D777" s="38"/>
      <c r="E777" s="3"/>
      <c r="H777" s="3"/>
      <c r="I777" s="3"/>
    </row>
    <row r="778" spans="4:9" x14ac:dyDescent="0.25">
      <c r="D778" s="38"/>
      <c r="E778" s="3"/>
      <c r="H778" s="3"/>
      <c r="I778" s="3"/>
    </row>
    <row r="779" spans="4:9" x14ac:dyDescent="0.25">
      <c r="D779" s="38"/>
      <c r="E779" s="3"/>
      <c r="H779" s="3"/>
      <c r="I779" s="3"/>
    </row>
    <row r="780" spans="4:9" x14ac:dyDescent="0.25">
      <c r="D780" s="38"/>
      <c r="E780" s="3"/>
      <c r="H780" s="3"/>
      <c r="I780" s="3"/>
    </row>
    <row r="781" spans="4:9" x14ac:dyDescent="0.25">
      <c r="D781" s="38"/>
      <c r="E781" s="3"/>
      <c r="H781" s="3"/>
      <c r="I781" s="3"/>
    </row>
    <row r="782" spans="4:9" x14ac:dyDescent="0.25">
      <c r="D782" s="38"/>
      <c r="E782" s="3"/>
      <c r="H782" s="3"/>
      <c r="I782" s="3"/>
    </row>
    <row r="783" spans="4:9" x14ac:dyDescent="0.25">
      <c r="D783" s="38"/>
      <c r="E783" s="3"/>
      <c r="H783" s="3"/>
      <c r="I783" s="3"/>
    </row>
    <row r="784" spans="4:9" x14ac:dyDescent="0.25">
      <c r="D784" s="38"/>
      <c r="E784" s="3"/>
      <c r="H784" s="3"/>
      <c r="I784" s="3"/>
    </row>
    <row r="785" spans="4:9" x14ac:dyDescent="0.25">
      <c r="D785" s="38"/>
      <c r="E785" s="3"/>
      <c r="H785" s="3"/>
      <c r="I785" s="3"/>
    </row>
    <row r="786" spans="4:9" x14ac:dyDescent="0.25">
      <c r="D786" s="38"/>
      <c r="E786" s="3"/>
      <c r="H786" s="3"/>
      <c r="I786" s="3"/>
    </row>
    <row r="787" spans="4:9" x14ac:dyDescent="0.25">
      <c r="D787" s="38"/>
      <c r="E787" s="3"/>
      <c r="H787" s="3"/>
      <c r="I787" s="3"/>
    </row>
    <row r="788" spans="4:9" x14ac:dyDescent="0.25">
      <c r="D788" s="38"/>
      <c r="E788" s="3"/>
      <c r="H788" s="3"/>
      <c r="I788" s="3"/>
    </row>
    <row r="789" spans="4:9" x14ac:dyDescent="0.25">
      <c r="D789" s="38"/>
      <c r="E789" s="3"/>
      <c r="H789" s="3"/>
      <c r="I789" s="3"/>
    </row>
    <row r="790" spans="4:9" x14ac:dyDescent="0.25">
      <c r="D790" s="38"/>
      <c r="E790" s="3"/>
      <c r="H790" s="3"/>
      <c r="I790" s="3"/>
    </row>
    <row r="791" spans="4:9" x14ac:dyDescent="0.25">
      <c r="D791" s="38"/>
      <c r="E791" s="3"/>
      <c r="H791" s="3"/>
      <c r="I791" s="3"/>
    </row>
    <row r="792" spans="4:9" x14ac:dyDescent="0.25">
      <c r="D792" s="38"/>
      <c r="E792" s="3"/>
      <c r="H792" s="3"/>
      <c r="I792" s="3"/>
    </row>
    <row r="793" spans="4:9" x14ac:dyDescent="0.25">
      <c r="D793" s="38"/>
      <c r="E793" s="3"/>
      <c r="H793" s="3"/>
      <c r="I793" s="3"/>
    </row>
    <row r="794" spans="4:9" x14ac:dyDescent="0.25">
      <c r="D794" s="38"/>
      <c r="E794" s="3"/>
      <c r="H794" s="3"/>
      <c r="I794" s="3"/>
    </row>
    <row r="795" spans="4:9" x14ac:dyDescent="0.25">
      <c r="D795" s="38"/>
      <c r="E795" s="3"/>
      <c r="H795" s="3"/>
      <c r="I795" s="3"/>
    </row>
  </sheetData>
  <mergeCells count="5">
    <mergeCell ref="A2:I2"/>
    <mergeCell ref="A3:I3"/>
    <mergeCell ref="A4:I4"/>
    <mergeCell ref="A5:I5"/>
    <mergeCell ref="A83:I83"/>
  </mergeCells>
  <printOptions horizontalCentered="1"/>
  <pageMargins left="0.11811023622047245" right="0.11811023622047245" top="0.35433070866141736" bottom="0.35433070866141736" header="0.31496062992125984" footer="0.11811023622047245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C1C8D-B90C-4B53-814B-B959BDD18F56}">
  <dimension ref="A1:Q192"/>
  <sheetViews>
    <sheetView zoomScaleNormal="100" workbookViewId="0">
      <selection activeCell="L18" sqref="L18"/>
    </sheetView>
  </sheetViews>
  <sheetFormatPr baseColWidth="10" defaultRowHeight="15" x14ac:dyDescent="0.25"/>
  <cols>
    <col min="1" max="1" width="3.85546875" customWidth="1"/>
    <col min="2" max="2" width="4.140625" customWidth="1"/>
    <col min="3" max="3" width="40.28515625" customWidth="1"/>
    <col min="4" max="4" width="16.85546875" style="1" customWidth="1"/>
    <col min="5" max="5" width="17.42578125" style="1" customWidth="1"/>
    <col min="6" max="6" width="19" style="1" customWidth="1"/>
    <col min="7" max="7" width="15" style="1" customWidth="1"/>
    <col min="8" max="8" width="16.85546875" style="1" customWidth="1"/>
    <col min="9" max="9" width="17.28515625" style="1" customWidth="1"/>
    <col min="10" max="10" width="13.7109375" style="1" customWidth="1"/>
    <col min="11" max="11" width="3.42578125" customWidth="1"/>
    <col min="12" max="12" width="18" customWidth="1"/>
    <col min="13" max="15" width="15.140625" bestFit="1" customWidth="1"/>
    <col min="16" max="16" width="19" bestFit="1" customWidth="1"/>
  </cols>
  <sheetData>
    <row r="1" spans="1:17" x14ac:dyDescent="0.25">
      <c r="A1" s="51" t="s">
        <v>1</v>
      </c>
      <c r="B1" s="51"/>
      <c r="C1" s="51"/>
      <c r="D1" s="51"/>
      <c r="E1" s="51"/>
      <c r="F1" s="51"/>
      <c r="G1" s="51"/>
      <c r="H1" s="51"/>
      <c r="I1" s="51"/>
      <c r="J1" s="51"/>
    </row>
    <row r="2" spans="1:17" x14ac:dyDescent="0.25">
      <c r="A2" s="51" t="s">
        <v>122</v>
      </c>
      <c r="B2" s="51"/>
      <c r="C2" s="51"/>
      <c r="D2" s="51"/>
      <c r="E2" s="51"/>
      <c r="F2" s="51"/>
      <c r="G2" s="51"/>
      <c r="H2" s="51"/>
      <c r="I2" s="51"/>
      <c r="J2" s="51"/>
      <c r="M2" s="52"/>
      <c r="N2" s="53"/>
      <c r="O2" s="54"/>
      <c r="P2" s="55"/>
      <c r="Q2" s="55"/>
    </row>
    <row r="3" spans="1:17" x14ac:dyDescent="0.25">
      <c r="A3" s="51" t="s">
        <v>123</v>
      </c>
      <c r="B3" s="51"/>
      <c r="C3" s="51"/>
      <c r="D3" s="51"/>
      <c r="E3" s="51"/>
      <c r="F3" s="51"/>
      <c r="G3" s="51"/>
      <c r="H3" s="51"/>
      <c r="I3" s="51"/>
      <c r="J3" s="51"/>
      <c r="M3" s="55"/>
    </row>
    <row r="4" spans="1:17" x14ac:dyDescent="0.25">
      <c r="A4" s="51" t="s">
        <v>2</v>
      </c>
      <c r="B4" s="51"/>
      <c r="C4" s="51"/>
      <c r="D4" s="51"/>
      <c r="E4" s="51"/>
      <c r="F4" s="51"/>
      <c r="G4" s="51"/>
      <c r="H4" s="51"/>
      <c r="I4" s="51"/>
      <c r="J4" s="51"/>
      <c r="M4" s="56"/>
    </row>
    <row r="5" spans="1:17" s="59" customFormat="1" ht="90" x14ac:dyDescent="0.25">
      <c r="A5" s="57" t="s">
        <v>124</v>
      </c>
      <c r="B5" s="57"/>
      <c r="C5" s="57"/>
      <c r="D5" s="58" t="s">
        <v>125</v>
      </c>
      <c r="E5" s="58" t="s">
        <v>126</v>
      </c>
      <c r="F5" s="58" t="s">
        <v>127</v>
      </c>
      <c r="G5" s="58" t="s">
        <v>128</v>
      </c>
      <c r="H5" s="58" t="s">
        <v>129</v>
      </c>
      <c r="I5" s="58" t="s">
        <v>130</v>
      </c>
      <c r="J5" s="58" t="s">
        <v>131</v>
      </c>
      <c r="L5" s="60"/>
      <c r="M5" s="52"/>
      <c r="N5" s="53"/>
      <c r="O5" s="54"/>
      <c r="P5" s="54"/>
      <c r="Q5" s="53"/>
    </row>
    <row r="6" spans="1:17" x14ac:dyDescent="0.25">
      <c r="A6" s="61" t="s">
        <v>132</v>
      </c>
      <c r="B6" s="62"/>
      <c r="C6" s="63"/>
      <c r="D6" s="64">
        <f t="shared" ref="D6:J6" si="0">D7+D28</f>
        <v>6823287336.75</v>
      </c>
      <c r="E6" s="64">
        <f t="shared" si="0"/>
        <v>5643215487.9700003</v>
      </c>
      <c r="F6" s="64">
        <f t="shared" si="0"/>
        <v>5705615502</v>
      </c>
      <c r="G6" s="64">
        <f t="shared" si="0"/>
        <v>0</v>
      </c>
      <c r="H6" s="64">
        <f t="shared" si="0"/>
        <v>6760887322.7200003</v>
      </c>
      <c r="I6" s="64">
        <f t="shared" si="0"/>
        <v>553694036.20000005</v>
      </c>
      <c r="J6" s="64">
        <f t="shared" si="0"/>
        <v>1654496.3199999998</v>
      </c>
      <c r="K6" s="5"/>
      <c r="L6" s="65"/>
      <c r="M6" s="1"/>
      <c r="N6" s="55"/>
      <c r="O6" s="55"/>
      <c r="P6" s="65"/>
      <c r="Q6" s="65"/>
    </row>
    <row r="7" spans="1:17" x14ac:dyDescent="0.25">
      <c r="A7" s="66"/>
      <c r="B7" t="s">
        <v>133</v>
      </c>
      <c r="C7" s="67"/>
      <c r="D7" s="68">
        <f t="shared" ref="D7:J7" si="1">D8+D25+D26</f>
        <v>3634003014.0299997</v>
      </c>
      <c r="E7" s="68">
        <f t="shared" si="1"/>
        <v>3850000000</v>
      </c>
      <c r="F7" s="68">
        <f t="shared" si="1"/>
        <v>3784003014.0299997</v>
      </c>
      <c r="G7" s="68">
        <f t="shared" si="1"/>
        <v>0</v>
      </c>
      <c r="H7" s="68">
        <f t="shared" si="1"/>
        <v>3700000000</v>
      </c>
      <c r="I7" s="68">
        <f t="shared" si="1"/>
        <v>259966560.23000005</v>
      </c>
      <c r="J7" s="68">
        <f t="shared" si="1"/>
        <v>0</v>
      </c>
      <c r="K7" s="5"/>
      <c r="L7" s="65"/>
      <c r="M7" s="65"/>
      <c r="N7" s="65"/>
      <c r="O7" s="55"/>
      <c r="Q7" s="1"/>
    </row>
    <row r="8" spans="1:17" x14ac:dyDescent="0.25">
      <c r="A8" s="66"/>
      <c r="C8" s="67" t="s">
        <v>134</v>
      </c>
      <c r="D8" s="68">
        <f t="shared" ref="D8:J8" si="2">SUM(D9:D24)</f>
        <v>3634003014.0299997</v>
      </c>
      <c r="E8" s="68">
        <f t="shared" si="2"/>
        <v>3850000000</v>
      </c>
      <c r="F8" s="68">
        <f t="shared" si="2"/>
        <v>3784003014.0299997</v>
      </c>
      <c r="G8" s="68">
        <f t="shared" si="2"/>
        <v>0</v>
      </c>
      <c r="H8" s="68">
        <f t="shared" si="2"/>
        <v>3700000000</v>
      </c>
      <c r="I8" s="68">
        <f t="shared" si="2"/>
        <v>259966560.23000005</v>
      </c>
      <c r="J8" s="68">
        <f t="shared" si="2"/>
        <v>0</v>
      </c>
      <c r="K8" s="5"/>
      <c r="L8" s="65"/>
      <c r="M8" s="65"/>
      <c r="N8" s="65"/>
      <c r="O8" s="55"/>
      <c r="Q8" s="1"/>
    </row>
    <row r="9" spans="1:17" x14ac:dyDescent="0.25">
      <c r="A9" s="66"/>
      <c r="C9" s="67" t="s">
        <v>135</v>
      </c>
      <c r="D9" s="68">
        <v>118902439.03</v>
      </c>
      <c r="E9" s="68">
        <v>0</v>
      </c>
      <c r="F9" s="68">
        <v>118902439.03</v>
      </c>
      <c r="G9" s="68">
        <v>0</v>
      </c>
      <c r="H9" s="68">
        <f t="shared" ref="H9:H26" si="3">(D9+E9)-(F9+G9)</f>
        <v>0</v>
      </c>
      <c r="I9" s="68">
        <v>1554509.57</v>
      </c>
      <c r="J9" s="69">
        <v>0</v>
      </c>
      <c r="K9" s="70"/>
      <c r="L9" s="65"/>
      <c r="M9" s="65"/>
      <c r="N9" s="65"/>
      <c r="O9" s="55"/>
      <c r="Q9" s="1"/>
    </row>
    <row r="10" spans="1:17" x14ac:dyDescent="0.25">
      <c r="A10" s="66"/>
      <c r="C10" s="67" t="s">
        <v>136</v>
      </c>
      <c r="D10" s="68">
        <v>146341468</v>
      </c>
      <c r="E10" s="68">
        <v>0</v>
      </c>
      <c r="F10" s="68">
        <v>146341468</v>
      </c>
      <c r="G10" s="68">
        <v>0</v>
      </c>
      <c r="H10" s="68">
        <f t="shared" si="3"/>
        <v>0</v>
      </c>
      <c r="I10" s="68">
        <v>1924006.8599999999</v>
      </c>
      <c r="J10" s="69">
        <v>0</v>
      </c>
      <c r="K10" s="70"/>
      <c r="L10" s="65"/>
      <c r="M10" s="65"/>
      <c r="N10" s="65"/>
      <c r="O10" s="55"/>
      <c r="Q10" s="1"/>
    </row>
    <row r="11" spans="1:17" x14ac:dyDescent="0.25">
      <c r="A11" s="66"/>
      <c r="C11" s="67" t="s">
        <v>137</v>
      </c>
      <c r="D11" s="68">
        <v>34759107</v>
      </c>
      <c r="E11" s="68">
        <v>0</v>
      </c>
      <c r="F11" s="68">
        <v>34759107</v>
      </c>
      <c r="G11" s="68">
        <v>0</v>
      </c>
      <c r="H11" s="68">
        <f t="shared" si="3"/>
        <v>0</v>
      </c>
      <c r="I11" s="68">
        <v>459135.93</v>
      </c>
      <c r="J11" s="69">
        <v>0</v>
      </c>
      <c r="K11" s="70"/>
      <c r="L11" s="65"/>
      <c r="M11" s="65"/>
      <c r="N11" s="65"/>
      <c r="O11" s="55"/>
      <c r="Q11" s="1"/>
    </row>
    <row r="12" spans="1:17" x14ac:dyDescent="0.25">
      <c r="A12" s="66"/>
      <c r="C12" s="67" t="s">
        <v>138</v>
      </c>
      <c r="D12" s="68">
        <v>620000000</v>
      </c>
      <c r="E12" s="68">
        <v>0</v>
      </c>
      <c r="F12" s="68">
        <v>620000000</v>
      </c>
      <c r="G12" s="68">
        <v>0</v>
      </c>
      <c r="H12" s="68">
        <f t="shared" si="3"/>
        <v>0</v>
      </c>
      <c r="I12" s="68">
        <v>43507501.130000003</v>
      </c>
      <c r="J12" s="69">
        <v>0</v>
      </c>
      <c r="K12" s="70"/>
      <c r="L12" s="65"/>
      <c r="M12" s="65"/>
      <c r="N12" s="65"/>
      <c r="O12" s="55"/>
      <c r="Q12" s="1"/>
    </row>
    <row r="13" spans="1:17" x14ac:dyDescent="0.25">
      <c r="A13" s="66"/>
      <c r="C13" s="67" t="s">
        <v>139</v>
      </c>
      <c r="D13" s="68">
        <v>330000000</v>
      </c>
      <c r="E13" s="68">
        <v>0</v>
      </c>
      <c r="F13" s="68">
        <v>330000000</v>
      </c>
      <c r="G13" s="68">
        <v>0</v>
      </c>
      <c r="H13" s="68">
        <f t="shared" si="3"/>
        <v>0</v>
      </c>
      <c r="I13" s="68">
        <v>23222738.899999999</v>
      </c>
      <c r="J13" s="69">
        <v>0</v>
      </c>
      <c r="K13" s="70"/>
      <c r="L13" s="65"/>
      <c r="M13" s="65"/>
      <c r="N13" s="65"/>
      <c r="O13" s="55"/>
      <c r="Q13" s="1"/>
    </row>
    <row r="14" spans="1:17" x14ac:dyDescent="0.25">
      <c r="A14" s="66"/>
      <c r="C14" s="67" t="s">
        <v>140</v>
      </c>
      <c r="D14" s="68">
        <v>800000000</v>
      </c>
      <c r="E14" s="68">
        <v>0</v>
      </c>
      <c r="F14" s="68">
        <v>800000000</v>
      </c>
      <c r="G14" s="68">
        <v>0</v>
      </c>
      <c r="H14" s="68">
        <f t="shared" si="3"/>
        <v>0</v>
      </c>
      <c r="I14" s="68">
        <v>64404926.660000004</v>
      </c>
      <c r="J14" s="69">
        <v>0</v>
      </c>
      <c r="K14" s="70"/>
      <c r="L14" s="65"/>
      <c r="M14" s="65"/>
      <c r="N14" s="65"/>
      <c r="O14" s="55"/>
      <c r="Q14" s="1"/>
    </row>
    <row r="15" spans="1:17" x14ac:dyDescent="0.25">
      <c r="A15" s="66"/>
      <c r="C15" s="67" t="s">
        <v>141</v>
      </c>
      <c r="D15" s="68">
        <v>620000000</v>
      </c>
      <c r="E15" s="68">
        <v>0</v>
      </c>
      <c r="F15" s="68">
        <v>620000000</v>
      </c>
      <c r="G15" s="68">
        <v>0</v>
      </c>
      <c r="H15" s="68">
        <f t="shared" si="3"/>
        <v>0</v>
      </c>
      <c r="I15" s="68">
        <v>47218543.82</v>
      </c>
      <c r="J15" s="69">
        <v>0</v>
      </c>
      <c r="K15" s="70"/>
      <c r="L15" s="65"/>
      <c r="M15" s="65"/>
      <c r="N15" s="65"/>
      <c r="O15" s="55"/>
      <c r="Q15" s="1"/>
    </row>
    <row r="16" spans="1:17" x14ac:dyDescent="0.25">
      <c r="A16" s="66"/>
      <c r="C16" s="67" t="s">
        <v>142</v>
      </c>
      <c r="D16" s="68">
        <v>460000000</v>
      </c>
      <c r="E16" s="68">
        <v>0</v>
      </c>
      <c r="F16" s="68">
        <v>460000000</v>
      </c>
      <c r="G16" s="68">
        <v>0</v>
      </c>
      <c r="H16" s="68">
        <f t="shared" si="3"/>
        <v>0</v>
      </c>
      <c r="I16" s="68">
        <v>11488896.520000001</v>
      </c>
      <c r="J16" s="69">
        <v>0</v>
      </c>
      <c r="K16" s="70"/>
      <c r="L16" s="65"/>
      <c r="M16" s="65"/>
      <c r="N16" s="65"/>
      <c r="O16" s="55"/>
      <c r="Q16" s="1"/>
    </row>
    <row r="17" spans="1:17" x14ac:dyDescent="0.25">
      <c r="A17" s="66"/>
      <c r="C17" s="67" t="s">
        <v>143</v>
      </c>
      <c r="D17" s="68">
        <v>290000000</v>
      </c>
      <c r="E17" s="68">
        <v>0</v>
      </c>
      <c r="F17" s="68">
        <v>290000000</v>
      </c>
      <c r="G17" s="68">
        <v>0</v>
      </c>
      <c r="H17" s="68">
        <f t="shared" si="3"/>
        <v>0</v>
      </c>
      <c r="I17" s="68">
        <v>19208838.16</v>
      </c>
      <c r="J17" s="69">
        <v>0</v>
      </c>
      <c r="K17" s="70"/>
      <c r="L17" s="65"/>
      <c r="M17" s="65"/>
      <c r="N17" s="65"/>
      <c r="O17" s="55"/>
      <c r="Q17" s="1"/>
    </row>
    <row r="18" spans="1:17" x14ac:dyDescent="0.25">
      <c r="A18" s="66"/>
      <c r="C18" s="67" t="s">
        <v>144</v>
      </c>
      <c r="D18" s="68">
        <v>214000000</v>
      </c>
      <c r="E18" s="68">
        <v>0</v>
      </c>
      <c r="F18" s="68">
        <v>214000000</v>
      </c>
      <c r="G18" s="68">
        <v>0</v>
      </c>
      <c r="H18" s="68">
        <f t="shared" si="3"/>
        <v>0</v>
      </c>
      <c r="I18" s="68">
        <v>14264103.359999999</v>
      </c>
      <c r="J18" s="69">
        <v>0</v>
      </c>
      <c r="K18" s="70"/>
      <c r="L18" s="65"/>
      <c r="M18" s="65"/>
      <c r="N18" s="65"/>
      <c r="O18" s="55"/>
      <c r="Q18" s="1"/>
    </row>
    <row r="19" spans="1:17" x14ac:dyDescent="0.25">
      <c r="A19" s="66"/>
      <c r="C19" s="67" t="s">
        <v>145</v>
      </c>
      <c r="D19" s="68">
        <v>0</v>
      </c>
      <c r="E19" s="68">
        <v>150000000</v>
      </c>
      <c r="F19" s="68">
        <v>150000000</v>
      </c>
      <c r="G19" s="68">
        <v>0</v>
      </c>
      <c r="H19" s="68">
        <f t="shared" si="3"/>
        <v>0</v>
      </c>
      <c r="I19" s="68">
        <v>8885036.5500000007</v>
      </c>
      <c r="J19" s="69">
        <v>0</v>
      </c>
      <c r="K19" s="70"/>
      <c r="L19" s="65"/>
      <c r="M19" s="65"/>
      <c r="N19" s="65"/>
      <c r="O19" s="55"/>
      <c r="Q19" s="1"/>
    </row>
    <row r="20" spans="1:17" x14ac:dyDescent="0.25">
      <c r="A20" s="66"/>
      <c r="C20" s="67" t="s">
        <v>146</v>
      </c>
      <c r="D20" s="68">
        <v>0</v>
      </c>
      <c r="E20" s="68">
        <v>1000000000</v>
      </c>
      <c r="F20" s="68">
        <v>0</v>
      </c>
      <c r="G20" s="68">
        <v>0</v>
      </c>
      <c r="H20" s="68">
        <f t="shared" si="3"/>
        <v>1000000000</v>
      </c>
      <c r="I20" s="68">
        <v>10630927.77</v>
      </c>
      <c r="J20" s="69">
        <v>0</v>
      </c>
      <c r="K20" s="70"/>
      <c r="L20" s="65"/>
      <c r="M20" s="65"/>
      <c r="N20" s="65"/>
      <c r="O20" s="55"/>
      <c r="Q20" s="1"/>
    </row>
    <row r="21" spans="1:17" x14ac:dyDescent="0.25">
      <c r="A21" s="66"/>
      <c r="C21" s="67" t="s">
        <v>147</v>
      </c>
      <c r="D21" s="68">
        <v>0</v>
      </c>
      <c r="E21" s="68">
        <v>800000000</v>
      </c>
      <c r="F21" s="68">
        <v>0</v>
      </c>
      <c r="G21" s="68">
        <v>0</v>
      </c>
      <c r="H21" s="68">
        <f t="shared" si="3"/>
        <v>800000000</v>
      </c>
      <c r="I21" s="68">
        <v>8559186.6699999999</v>
      </c>
      <c r="J21" s="69">
        <v>0</v>
      </c>
      <c r="K21" s="70"/>
      <c r="L21" s="65"/>
      <c r="M21" s="65"/>
      <c r="N21" s="65"/>
      <c r="O21" s="55"/>
      <c r="Q21" s="1"/>
    </row>
    <row r="22" spans="1:17" x14ac:dyDescent="0.25">
      <c r="A22" s="66"/>
      <c r="C22" s="67" t="s">
        <v>148</v>
      </c>
      <c r="D22" s="68">
        <v>0</v>
      </c>
      <c r="E22" s="68">
        <v>400000000</v>
      </c>
      <c r="F22" s="68">
        <v>0</v>
      </c>
      <c r="G22" s="68">
        <v>0</v>
      </c>
      <c r="H22" s="68">
        <f t="shared" si="3"/>
        <v>400000000</v>
      </c>
      <c r="I22" s="68">
        <v>2644733.33</v>
      </c>
      <c r="J22" s="69">
        <v>0</v>
      </c>
      <c r="K22" s="70"/>
      <c r="L22" s="65"/>
      <c r="M22" s="65"/>
      <c r="N22" s="65"/>
      <c r="O22" s="55"/>
      <c r="Q22" s="1"/>
    </row>
    <row r="23" spans="1:17" x14ac:dyDescent="0.25">
      <c r="A23" s="66"/>
      <c r="C23" s="67" t="s">
        <v>149</v>
      </c>
      <c r="D23" s="68">
        <v>0</v>
      </c>
      <c r="E23" s="68">
        <v>300000000</v>
      </c>
      <c r="F23" s="68">
        <v>0</v>
      </c>
      <c r="G23" s="68">
        <v>0</v>
      </c>
      <c r="H23" s="68">
        <f t="shared" si="3"/>
        <v>300000000</v>
      </c>
      <c r="I23" s="68">
        <v>1993475</v>
      </c>
      <c r="J23" s="69">
        <v>0</v>
      </c>
      <c r="K23" s="70"/>
      <c r="L23" s="65"/>
      <c r="M23" s="65"/>
      <c r="N23" s="65"/>
      <c r="O23" s="55"/>
      <c r="Q23" s="1"/>
    </row>
    <row r="24" spans="1:17" x14ac:dyDescent="0.25">
      <c r="A24" s="66"/>
      <c r="C24" s="67" t="s">
        <v>150</v>
      </c>
      <c r="D24" s="68">
        <v>0</v>
      </c>
      <c r="E24" s="68">
        <v>1200000000</v>
      </c>
      <c r="F24" s="68">
        <v>0</v>
      </c>
      <c r="G24" s="68">
        <v>0</v>
      </c>
      <c r="H24" s="68">
        <f t="shared" si="3"/>
        <v>1200000000</v>
      </c>
      <c r="I24" s="68">
        <v>0</v>
      </c>
      <c r="J24" s="69">
        <v>0</v>
      </c>
      <c r="K24" s="70"/>
      <c r="L24" s="65"/>
      <c r="M24" s="65"/>
      <c r="N24" s="65"/>
      <c r="O24" s="55"/>
      <c r="Q24" s="1"/>
    </row>
    <row r="25" spans="1:17" x14ac:dyDescent="0.25">
      <c r="A25" s="66"/>
      <c r="C25" s="67" t="s">
        <v>151</v>
      </c>
      <c r="D25" s="68">
        <v>0</v>
      </c>
      <c r="E25" s="68">
        <v>0</v>
      </c>
      <c r="F25" s="68">
        <v>0</v>
      </c>
      <c r="G25" s="68">
        <v>0</v>
      </c>
      <c r="H25" s="68">
        <f t="shared" si="3"/>
        <v>0</v>
      </c>
      <c r="I25" s="68">
        <v>0</v>
      </c>
      <c r="J25" s="68">
        <v>0</v>
      </c>
      <c r="K25" s="71"/>
      <c r="L25" s="65"/>
      <c r="M25" s="1"/>
      <c r="N25" s="55"/>
      <c r="O25" s="55"/>
      <c r="Q25" s="1"/>
    </row>
    <row r="26" spans="1:17" x14ac:dyDescent="0.25">
      <c r="A26" s="66"/>
      <c r="C26" s="67" t="s">
        <v>152</v>
      </c>
      <c r="D26" s="68">
        <v>0</v>
      </c>
      <c r="E26" s="68">
        <v>0</v>
      </c>
      <c r="F26" s="68">
        <v>0</v>
      </c>
      <c r="G26" s="68">
        <v>0</v>
      </c>
      <c r="H26" s="68">
        <f t="shared" si="3"/>
        <v>0</v>
      </c>
      <c r="I26" s="68">
        <v>0</v>
      </c>
      <c r="J26" s="68">
        <v>0</v>
      </c>
      <c r="K26" s="1"/>
      <c r="L26" s="65"/>
      <c r="M26" s="1"/>
      <c r="N26" s="55"/>
      <c r="O26" s="55"/>
      <c r="Q26" s="1"/>
    </row>
    <row r="27" spans="1:17" x14ac:dyDescent="0.25">
      <c r="A27" s="66"/>
      <c r="C27" s="67"/>
      <c r="D27" s="68"/>
      <c r="E27" s="68"/>
      <c r="F27" s="68"/>
      <c r="G27" s="68"/>
      <c r="H27" s="68"/>
      <c r="I27" s="68"/>
      <c r="J27" s="68"/>
      <c r="K27" s="5"/>
      <c r="M27" s="1"/>
      <c r="N27" s="55"/>
      <c r="O27" s="55"/>
      <c r="Q27" s="1"/>
    </row>
    <row r="28" spans="1:17" x14ac:dyDescent="0.25">
      <c r="A28" s="66"/>
      <c r="B28" t="s">
        <v>153</v>
      </c>
      <c r="C28" s="67"/>
      <c r="D28" s="68">
        <f>D29+D35+D36</f>
        <v>3189284322.7200003</v>
      </c>
      <c r="E28" s="68">
        <f>SUM(E29+E35+E36)</f>
        <v>1793215487.97</v>
      </c>
      <c r="F28" s="68">
        <f t="shared" ref="F28:J28" si="4">SUM(F29+F35+F36)</f>
        <v>1921612487.97</v>
      </c>
      <c r="G28" s="68">
        <f t="shared" si="4"/>
        <v>0</v>
      </c>
      <c r="H28" s="68">
        <f t="shared" si="4"/>
        <v>3060887322.7200003</v>
      </c>
      <c r="I28" s="68">
        <f t="shared" si="4"/>
        <v>293727475.96999997</v>
      </c>
      <c r="J28" s="68">
        <f t="shared" si="4"/>
        <v>1654496.3199999998</v>
      </c>
      <c r="K28" s="5"/>
      <c r="L28" s="65"/>
      <c r="M28" s="1"/>
      <c r="N28" s="55"/>
      <c r="O28" s="55"/>
      <c r="Q28" s="1"/>
    </row>
    <row r="29" spans="1:17" x14ac:dyDescent="0.25">
      <c r="A29" s="66"/>
      <c r="C29" s="67" t="s">
        <v>154</v>
      </c>
      <c r="D29" s="68">
        <f>SUM(D30:D33)</f>
        <v>3189284322.7200003</v>
      </c>
      <c r="E29" s="68">
        <f>SUM(E30:E34)</f>
        <v>1793215487.97</v>
      </c>
      <c r="F29" s="68">
        <f>SUM(F30:F34)</f>
        <v>1921612487.97</v>
      </c>
      <c r="G29" s="68">
        <f t="shared" ref="G29" si="5">SUM(G30:G33)</f>
        <v>0</v>
      </c>
      <c r="H29" s="68">
        <f>SUM(H30:H34)</f>
        <v>3060887322.7200003</v>
      </c>
      <c r="I29" s="68">
        <f>SUM(I30:I34)</f>
        <v>293727475.96999997</v>
      </c>
      <c r="J29" s="69">
        <f>SUM(J30:J34)</f>
        <v>1654496.3199999998</v>
      </c>
      <c r="K29" s="72"/>
      <c r="L29" s="65"/>
      <c r="M29" s="1"/>
      <c r="N29" s="55"/>
      <c r="O29" s="55"/>
      <c r="Q29" s="1"/>
    </row>
    <row r="30" spans="1:17" x14ac:dyDescent="0.25">
      <c r="A30" s="66"/>
      <c r="C30" s="67" t="s">
        <v>155</v>
      </c>
      <c r="D30" s="68">
        <v>1825579488</v>
      </c>
      <c r="E30" s="68">
        <v>0</v>
      </c>
      <c r="F30" s="69">
        <f>1793215487.97+32364000</f>
        <v>1825579487.97</v>
      </c>
      <c r="G30" s="68">
        <v>0</v>
      </c>
      <c r="H30" s="68">
        <f>SUM(D30-F30)</f>
        <v>2.9999971389770508E-2</v>
      </c>
      <c r="I30" s="68">
        <v>79518120.040000007</v>
      </c>
      <c r="J30" s="69">
        <f>650475.15+208800</f>
        <v>859275.15</v>
      </c>
      <c r="K30" s="73"/>
      <c r="L30" s="65"/>
      <c r="M30" s="1"/>
      <c r="N30" s="55"/>
      <c r="O30" s="55"/>
      <c r="P30" s="1"/>
      <c r="Q30" s="1"/>
    </row>
    <row r="31" spans="1:17" x14ac:dyDescent="0.25">
      <c r="A31" s="66"/>
      <c r="C31" s="67" t="s">
        <v>156</v>
      </c>
      <c r="D31" s="68">
        <v>71984780.719999999</v>
      </c>
      <c r="E31" s="68">
        <v>0</v>
      </c>
      <c r="F31" s="68">
        <v>0</v>
      </c>
      <c r="G31" s="68">
        <v>0</v>
      </c>
      <c r="H31" s="68">
        <f t="shared" ref="H31:H32" si="6">SUM(D31-F31)</f>
        <v>71984780.719999999</v>
      </c>
      <c r="I31" s="69">
        <v>6191941.8000000007</v>
      </c>
      <c r="J31" s="74">
        <v>0</v>
      </c>
      <c r="K31" s="72"/>
      <c r="L31" s="65"/>
      <c r="M31" s="1"/>
      <c r="N31" s="55"/>
      <c r="O31" s="55"/>
      <c r="P31" s="1"/>
      <c r="Q31" s="1"/>
    </row>
    <row r="32" spans="1:17" x14ac:dyDescent="0.25">
      <c r="A32" s="66"/>
      <c r="C32" s="67" t="s">
        <v>157</v>
      </c>
      <c r="D32" s="68">
        <v>83709554</v>
      </c>
      <c r="E32" s="68">
        <v>0</v>
      </c>
      <c r="F32" s="68">
        <v>0</v>
      </c>
      <c r="G32" s="68">
        <v>0</v>
      </c>
      <c r="H32" s="68">
        <f t="shared" si="6"/>
        <v>83709554</v>
      </c>
      <c r="I32" s="69">
        <v>6626601.7000000011</v>
      </c>
      <c r="J32" s="74">
        <v>0</v>
      </c>
      <c r="K32" s="5"/>
      <c r="L32" s="65"/>
      <c r="M32" s="1"/>
      <c r="N32" s="55"/>
      <c r="O32" s="55"/>
      <c r="P32" s="1"/>
      <c r="Q32" s="1"/>
    </row>
    <row r="33" spans="1:17" x14ac:dyDescent="0.25">
      <c r="A33" s="66"/>
      <c r="C33" s="67" t="s">
        <v>158</v>
      </c>
      <c r="D33" s="68">
        <v>1208010500</v>
      </c>
      <c r="E33" s="68">
        <v>0</v>
      </c>
      <c r="F33" s="68">
        <v>47720000</v>
      </c>
      <c r="G33" s="68">
        <v>0</v>
      </c>
      <c r="H33" s="68">
        <f>SUM(D33-F33)</f>
        <v>1160290500</v>
      </c>
      <c r="I33" s="75">
        <v>113207422.18000001</v>
      </c>
      <c r="J33" s="69">
        <v>0</v>
      </c>
      <c r="K33" s="72"/>
      <c r="L33" s="65"/>
      <c r="M33" s="1"/>
      <c r="N33" s="55"/>
      <c r="O33" s="55"/>
      <c r="P33" s="1"/>
      <c r="Q33" s="1"/>
    </row>
    <row r="34" spans="1:17" x14ac:dyDescent="0.25">
      <c r="A34" s="66"/>
      <c r="C34" s="67" t="s">
        <v>159</v>
      </c>
      <c r="D34" s="68">
        <v>0</v>
      </c>
      <c r="E34" s="68">
        <v>1793215487.97</v>
      </c>
      <c r="F34" s="68">
        <v>48313000</v>
      </c>
      <c r="G34" s="68">
        <v>0</v>
      </c>
      <c r="H34" s="68">
        <f>SUM(E34-F34)</f>
        <v>1744902487.97</v>
      </c>
      <c r="I34" s="75">
        <v>88183390.249999955</v>
      </c>
      <c r="J34" s="69">
        <v>795221.16999999981</v>
      </c>
      <c r="K34" s="72"/>
      <c r="L34" s="65"/>
      <c r="M34" s="1"/>
      <c r="N34" s="55"/>
      <c r="O34" s="55"/>
      <c r="P34" s="1"/>
      <c r="Q34" s="1"/>
    </row>
    <row r="35" spans="1:17" x14ac:dyDescent="0.25">
      <c r="A35" s="66"/>
      <c r="C35" s="67" t="s">
        <v>160</v>
      </c>
      <c r="D35" s="68">
        <v>0</v>
      </c>
      <c r="E35" s="68">
        <v>0</v>
      </c>
      <c r="F35" s="68">
        <v>0</v>
      </c>
      <c r="G35" s="68">
        <v>0</v>
      </c>
      <c r="H35" s="68">
        <f>+D35+E35-F35+G35</f>
        <v>0</v>
      </c>
      <c r="I35" s="68">
        <v>0</v>
      </c>
      <c r="J35" s="69">
        <v>0</v>
      </c>
      <c r="K35" s="72"/>
      <c r="L35" s="65"/>
      <c r="M35" s="1"/>
      <c r="N35" s="55"/>
      <c r="O35" s="55"/>
      <c r="Q35" s="1"/>
    </row>
    <row r="36" spans="1:17" x14ac:dyDescent="0.25">
      <c r="A36" s="66"/>
      <c r="C36" s="67" t="s">
        <v>161</v>
      </c>
      <c r="D36" s="68">
        <v>0</v>
      </c>
      <c r="E36" s="68">
        <v>0</v>
      </c>
      <c r="F36" s="68">
        <v>0</v>
      </c>
      <c r="G36" s="68">
        <v>0</v>
      </c>
      <c r="H36" s="68">
        <f>+D36+E36-F36+G36</f>
        <v>0</v>
      </c>
      <c r="I36" s="68">
        <v>0</v>
      </c>
      <c r="J36" s="69">
        <v>0</v>
      </c>
      <c r="K36" s="5"/>
      <c r="M36" s="1"/>
      <c r="N36" s="55"/>
      <c r="O36" s="55"/>
      <c r="Q36" s="1"/>
    </row>
    <row r="37" spans="1:17" x14ac:dyDescent="0.25">
      <c r="A37" s="66"/>
      <c r="C37" s="67"/>
      <c r="D37" s="68"/>
      <c r="E37" s="68"/>
      <c r="F37" s="68"/>
      <c r="G37" s="68"/>
      <c r="H37" s="68"/>
      <c r="I37" s="68"/>
      <c r="J37" s="68"/>
      <c r="K37" s="5"/>
      <c r="M37" s="1"/>
      <c r="N37" s="55"/>
      <c r="O37" s="55"/>
      <c r="Q37" s="1"/>
    </row>
    <row r="38" spans="1:17" x14ac:dyDescent="0.25">
      <c r="A38" s="66" t="s">
        <v>162</v>
      </c>
      <c r="C38" s="67"/>
      <c r="D38" s="68">
        <v>6613423196.7200003</v>
      </c>
      <c r="E38" s="69">
        <f>-93728453412.63+3784003014.91</f>
        <v>-89944450397.720001</v>
      </c>
      <c r="F38" s="69">
        <f>-92577259419.03+3850000000</f>
        <v>-88727259419.029999</v>
      </c>
      <c r="G38" s="68">
        <v>0</v>
      </c>
      <c r="H38" s="69">
        <f>(D38+E38)-(F38+G38)</f>
        <v>5396232218.0299988</v>
      </c>
      <c r="I38" s="68">
        <v>0</v>
      </c>
      <c r="J38" s="68">
        <v>0</v>
      </c>
      <c r="K38" s="5"/>
      <c r="M38" s="1"/>
      <c r="N38" s="55"/>
      <c r="O38" s="55"/>
      <c r="Q38" s="1"/>
    </row>
    <row r="39" spans="1:17" x14ac:dyDescent="0.25">
      <c r="A39" s="66"/>
      <c r="C39" s="67"/>
      <c r="D39" s="68"/>
      <c r="E39" s="69"/>
      <c r="F39" s="69"/>
      <c r="G39" s="68"/>
      <c r="H39" s="68"/>
      <c r="I39" s="68"/>
      <c r="J39" s="68"/>
      <c r="K39" s="72"/>
      <c r="L39" s="26"/>
      <c r="M39" s="1"/>
      <c r="N39" s="55"/>
      <c r="O39" s="55"/>
      <c r="Q39" s="1"/>
    </row>
    <row r="40" spans="1:17" x14ac:dyDescent="0.25">
      <c r="A40" s="66" t="s">
        <v>163</v>
      </c>
      <c r="C40" s="67"/>
      <c r="D40" s="68">
        <f>D38+D6</f>
        <v>13436710533.470001</v>
      </c>
      <c r="E40" s="69">
        <f>+E6+E38</f>
        <v>-84301234909.75</v>
      </c>
      <c r="F40" s="69">
        <f>+F6+F38</f>
        <v>-83021643917.029999</v>
      </c>
      <c r="G40" s="68">
        <f>+G6+G38</f>
        <v>0</v>
      </c>
      <c r="H40" s="68">
        <f>(D40+E40)-(F40+G40)</f>
        <v>12157119540.75</v>
      </c>
      <c r="I40" s="68">
        <f>+I6+I38</f>
        <v>553694036.20000005</v>
      </c>
      <c r="J40" s="68">
        <f>+J6+J38</f>
        <v>1654496.3199999998</v>
      </c>
      <c r="K40" s="72"/>
      <c r="L40" s="65"/>
      <c r="M40" s="1"/>
      <c r="N40" s="55"/>
      <c r="O40" s="55"/>
    </row>
    <row r="41" spans="1:17" x14ac:dyDescent="0.25">
      <c r="A41" s="66"/>
      <c r="C41" s="67"/>
      <c r="D41" s="68"/>
      <c r="E41" s="68"/>
      <c r="F41" s="68"/>
      <c r="G41" s="68"/>
      <c r="H41" s="68"/>
      <c r="I41" s="68"/>
      <c r="J41" s="68"/>
      <c r="K41" s="72"/>
      <c r="L41" s="24"/>
      <c r="O41" s="55"/>
    </row>
    <row r="42" spans="1:17" x14ac:dyDescent="0.25">
      <c r="A42" s="66" t="s">
        <v>164</v>
      </c>
      <c r="C42" s="67"/>
      <c r="D42" s="69">
        <v>0</v>
      </c>
      <c r="E42" s="69">
        <f>SUM(E43:E45)</f>
        <v>0</v>
      </c>
      <c r="F42" s="69">
        <f>SUM(F43:F45)</f>
        <v>0</v>
      </c>
      <c r="G42" s="69">
        <f>SUM(G43:G45)</f>
        <v>0</v>
      </c>
      <c r="H42" s="69">
        <f>+D42+E42-F42+G42</f>
        <v>0</v>
      </c>
      <c r="I42" s="69">
        <f>SUM(I43:I45)</f>
        <v>0</v>
      </c>
      <c r="J42" s="68">
        <f>SUM(J43:J45)</f>
        <v>0</v>
      </c>
      <c r="K42" s="6"/>
      <c r="O42" s="55"/>
    </row>
    <row r="43" spans="1:17" x14ac:dyDescent="0.25">
      <c r="A43" s="66"/>
      <c r="B43" t="s">
        <v>165</v>
      </c>
      <c r="C43" s="67"/>
      <c r="D43" s="69">
        <v>0</v>
      </c>
      <c r="E43" s="69">
        <v>0</v>
      </c>
      <c r="F43" s="69">
        <f>D43</f>
        <v>0</v>
      </c>
      <c r="G43" s="69">
        <v>0</v>
      </c>
      <c r="H43" s="69">
        <f>+D43+E43-F43+G43</f>
        <v>0</v>
      </c>
      <c r="I43" s="69">
        <v>0</v>
      </c>
      <c r="J43" s="68">
        <v>0</v>
      </c>
      <c r="K43" s="5"/>
      <c r="L43" s="65"/>
      <c r="M43" s="1"/>
      <c r="O43" s="55"/>
    </row>
    <row r="44" spans="1:17" x14ac:dyDescent="0.25">
      <c r="A44" s="66"/>
      <c r="B44" t="s">
        <v>166</v>
      </c>
      <c r="C44" s="67"/>
      <c r="D44" s="68">
        <v>0</v>
      </c>
      <c r="E44" s="68">
        <v>0</v>
      </c>
      <c r="F44" s="68">
        <v>0</v>
      </c>
      <c r="G44" s="68">
        <v>0</v>
      </c>
      <c r="H44" s="68">
        <f>+D44+E44-F44+G44</f>
        <v>0</v>
      </c>
      <c r="I44" s="68">
        <v>0</v>
      </c>
      <c r="J44" s="68">
        <v>0</v>
      </c>
      <c r="K44" s="5"/>
    </row>
    <row r="45" spans="1:17" x14ac:dyDescent="0.25">
      <c r="A45" s="66"/>
      <c r="B45" t="s">
        <v>167</v>
      </c>
      <c r="C45" s="67"/>
      <c r="D45" s="68">
        <v>0</v>
      </c>
      <c r="E45" s="68">
        <v>0</v>
      </c>
      <c r="F45" s="68">
        <v>0</v>
      </c>
      <c r="G45" s="68">
        <v>0</v>
      </c>
      <c r="H45" s="68">
        <f>+D45+E45-F45+G45</f>
        <v>0</v>
      </c>
      <c r="I45" s="68">
        <v>0</v>
      </c>
      <c r="J45" s="68">
        <v>0</v>
      </c>
      <c r="K45" s="5"/>
    </row>
    <row r="46" spans="1:17" x14ac:dyDescent="0.25">
      <c r="A46" s="66"/>
      <c r="D46" s="68"/>
      <c r="E46" s="68"/>
      <c r="F46" s="68"/>
      <c r="G46" s="68"/>
      <c r="H46" s="68"/>
      <c r="I46" s="68"/>
      <c r="J46" s="68"/>
      <c r="K46" s="5"/>
      <c r="M46" s="1"/>
    </row>
    <row r="47" spans="1:17" x14ac:dyDescent="0.25">
      <c r="A47" s="66" t="s">
        <v>168</v>
      </c>
      <c r="C47" s="67"/>
      <c r="D47" s="69">
        <f>D48+D49+D50</f>
        <v>86912511</v>
      </c>
      <c r="E47" s="69">
        <f>SUM(E48:E50)</f>
        <v>0</v>
      </c>
      <c r="F47" s="69">
        <f>SUM(F48:F50)</f>
        <v>0</v>
      </c>
      <c r="G47" s="69">
        <f>SUM(G48:G50)</f>
        <v>6981587.450000003</v>
      </c>
      <c r="H47" s="69">
        <f>H48+H49+H50</f>
        <v>93894098.450000003</v>
      </c>
      <c r="I47" s="69">
        <f>SUM(I48:I50)</f>
        <v>0</v>
      </c>
      <c r="J47" s="68">
        <f>SUM(J48:J50)</f>
        <v>0</v>
      </c>
      <c r="K47" s="76"/>
    </row>
    <row r="48" spans="1:17" x14ac:dyDescent="0.25">
      <c r="A48" s="66"/>
      <c r="B48" t="s">
        <v>169</v>
      </c>
      <c r="C48" s="67"/>
      <c r="D48" s="69">
        <v>86912511</v>
      </c>
      <c r="E48" s="69">
        <v>0</v>
      </c>
      <c r="F48" s="69">
        <v>0</v>
      </c>
      <c r="G48" s="69">
        <f>H48-D48</f>
        <v>6981587.450000003</v>
      </c>
      <c r="H48" s="69">
        <v>93894098.450000003</v>
      </c>
      <c r="I48" s="69">
        <v>0</v>
      </c>
      <c r="J48" s="68">
        <v>0</v>
      </c>
      <c r="K48" s="5"/>
      <c r="L48" s="65"/>
    </row>
    <row r="49" spans="1:14" x14ac:dyDescent="0.25">
      <c r="A49" s="66"/>
      <c r="B49" t="s">
        <v>170</v>
      </c>
      <c r="C49" s="67"/>
      <c r="D49" s="69">
        <v>0</v>
      </c>
      <c r="E49" s="69">
        <v>0</v>
      </c>
      <c r="F49" s="69">
        <v>0</v>
      </c>
      <c r="G49" s="69">
        <v>0</v>
      </c>
      <c r="H49" s="69">
        <f>+D49+E49-F49+G49</f>
        <v>0</v>
      </c>
      <c r="I49" s="69">
        <v>0</v>
      </c>
      <c r="J49" s="68">
        <v>0</v>
      </c>
      <c r="K49" s="5"/>
    </row>
    <row r="50" spans="1:14" x14ac:dyDescent="0.25">
      <c r="A50" s="66"/>
      <c r="B50" t="s">
        <v>171</v>
      </c>
      <c r="C50" s="67"/>
      <c r="D50" s="69">
        <v>0</v>
      </c>
      <c r="E50" s="69">
        <v>0</v>
      </c>
      <c r="F50" s="69">
        <v>0</v>
      </c>
      <c r="G50" s="69">
        <v>0</v>
      </c>
      <c r="H50" s="69">
        <f>+D50+E50-F50+G50</f>
        <v>0</v>
      </c>
      <c r="I50" s="69">
        <v>0</v>
      </c>
      <c r="J50" s="68">
        <v>0</v>
      </c>
      <c r="K50" s="5"/>
    </row>
    <row r="51" spans="1:14" x14ac:dyDescent="0.25">
      <c r="A51" s="77"/>
      <c r="B51" s="78"/>
      <c r="C51" s="79"/>
      <c r="D51" s="80"/>
      <c r="E51" s="80"/>
      <c r="F51" s="80"/>
      <c r="G51" s="80"/>
      <c r="H51" s="80"/>
      <c r="I51" s="80"/>
      <c r="J51" s="81"/>
      <c r="K51" s="5"/>
      <c r="N51" s="82"/>
    </row>
    <row r="52" spans="1:14" x14ac:dyDescent="0.25">
      <c r="A52" s="83"/>
      <c r="D52" s="84"/>
      <c r="E52" s="84"/>
      <c r="F52" s="84"/>
      <c r="G52" s="84"/>
      <c r="H52" s="84"/>
      <c r="I52" s="84"/>
      <c r="J52" s="6"/>
      <c r="K52" s="5"/>
      <c r="L52" s="65"/>
      <c r="M52" s="1"/>
      <c r="N52" s="82"/>
    </row>
    <row r="53" spans="1:14" ht="36" x14ac:dyDescent="0.25">
      <c r="A53" s="85" t="s">
        <v>172</v>
      </c>
      <c r="B53" s="86"/>
      <c r="C53" s="87"/>
      <c r="D53" s="88" t="s">
        <v>173</v>
      </c>
      <c r="E53" s="88" t="s">
        <v>174</v>
      </c>
      <c r="F53" s="88" t="s">
        <v>175</v>
      </c>
      <c r="G53" s="88" t="s">
        <v>176</v>
      </c>
      <c r="H53" s="88" t="s">
        <v>177</v>
      </c>
      <c r="I53" s="84">
        <f>I52/1000</f>
        <v>0</v>
      </c>
      <c r="J53" s="6"/>
      <c r="K53" s="5"/>
    </row>
    <row r="54" spans="1:14" x14ac:dyDescent="0.25">
      <c r="A54" s="61" t="s">
        <v>178</v>
      </c>
      <c r="B54" s="62"/>
      <c r="C54" s="63"/>
      <c r="D54" s="89">
        <f>SUM(D55:D71)</f>
        <v>8824000000</v>
      </c>
      <c r="E54" s="90" t="s">
        <v>179</v>
      </c>
      <c r="F54" s="89" t="s">
        <v>180</v>
      </c>
      <c r="G54" s="89">
        <f>SUM(G55:G71)</f>
        <v>0</v>
      </c>
      <c r="H54" s="91">
        <f>AVERAGE(H55:H71)</f>
        <v>9.7793749999999999E-2</v>
      </c>
      <c r="I54" s="84">
        <f>I52-I42</f>
        <v>0</v>
      </c>
      <c r="J54" s="6"/>
      <c r="K54" s="5"/>
    </row>
    <row r="55" spans="1:14" x14ac:dyDescent="0.25">
      <c r="A55" s="66"/>
      <c r="B55" t="s">
        <v>181</v>
      </c>
      <c r="C55" s="67"/>
      <c r="D55" s="92">
        <v>650000000</v>
      </c>
      <c r="E55" s="93" t="s">
        <v>182</v>
      </c>
      <c r="F55" s="93" t="s">
        <v>183</v>
      </c>
      <c r="G55" s="94">
        <v>0</v>
      </c>
      <c r="H55" s="95">
        <v>0.11269999999999999</v>
      </c>
      <c r="I55" s="84">
        <f>I54/1000</f>
        <v>0</v>
      </c>
      <c r="J55" s="6"/>
      <c r="K55" s="5"/>
    </row>
    <row r="56" spans="1:14" x14ac:dyDescent="0.25">
      <c r="A56" s="66"/>
      <c r="B56" t="s">
        <v>184</v>
      </c>
      <c r="C56" s="67"/>
      <c r="D56" s="92">
        <v>800000000</v>
      </c>
      <c r="E56" s="93" t="s">
        <v>182</v>
      </c>
      <c r="F56" s="93" t="s">
        <v>185</v>
      </c>
      <c r="G56" s="94">
        <v>0</v>
      </c>
      <c r="H56" s="95">
        <v>0.1133</v>
      </c>
      <c r="I56" s="84"/>
      <c r="J56" s="6"/>
      <c r="K56" s="5"/>
    </row>
    <row r="57" spans="1:14" x14ac:dyDescent="0.25">
      <c r="A57" s="66"/>
      <c r="B57" t="s">
        <v>186</v>
      </c>
      <c r="C57" s="67"/>
      <c r="D57" s="92">
        <v>190000000</v>
      </c>
      <c r="E57" s="93" t="s">
        <v>182</v>
      </c>
      <c r="F57" s="93" t="s">
        <v>187</v>
      </c>
      <c r="G57" s="94">
        <v>0</v>
      </c>
      <c r="H57" s="95">
        <v>0.1145</v>
      </c>
      <c r="I57" s="84"/>
      <c r="J57" s="6"/>
      <c r="K57" s="5"/>
    </row>
    <row r="58" spans="1:14" x14ac:dyDescent="0.25">
      <c r="A58" s="66"/>
      <c r="B58" t="s">
        <v>188</v>
      </c>
      <c r="C58" s="67"/>
      <c r="D58" s="92">
        <v>620000000</v>
      </c>
      <c r="E58" s="93" t="s">
        <v>182</v>
      </c>
      <c r="F58" s="93" t="s">
        <v>183</v>
      </c>
      <c r="G58" s="94">
        <v>0</v>
      </c>
      <c r="H58" s="95">
        <v>0.1036</v>
      </c>
      <c r="I58" s="84"/>
      <c r="J58" s="6"/>
      <c r="K58" s="5"/>
    </row>
    <row r="59" spans="1:14" x14ac:dyDescent="0.25">
      <c r="A59" s="66"/>
      <c r="B59" t="s">
        <v>189</v>
      </c>
      <c r="C59" s="67"/>
      <c r="D59" s="92">
        <v>330000000</v>
      </c>
      <c r="E59" s="93" t="s">
        <v>190</v>
      </c>
      <c r="F59" s="93" t="s">
        <v>187</v>
      </c>
      <c r="G59" s="94">
        <v>0</v>
      </c>
      <c r="H59" s="95">
        <v>0.1047</v>
      </c>
      <c r="I59" s="84"/>
      <c r="J59" s="6"/>
      <c r="K59" s="5"/>
    </row>
    <row r="60" spans="1:14" x14ac:dyDescent="0.25">
      <c r="A60" s="66"/>
      <c r="B60" t="s">
        <v>191</v>
      </c>
      <c r="C60" s="67"/>
      <c r="D60" s="92">
        <v>800000000</v>
      </c>
      <c r="E60" s="93" t="s">
        <v>192</v>
      </c>
      <c r="F60" s="93" t="s">
        <v>187</v>
      </c>
      <c r="G60" s="94">
        <v>0</v>
      </c>
      <c r="H60" s="95">
        <v>0.1019</v>
      </c>
      <c r="I60" s="84"/>
      <c r="J60" s="6"/>
      <c r="K60" s="5"/>
    </row>
    <row r="61" spans="1:14" x14ac:dyDescent="0.25">
      <c r="A61" s="66"/>
      <c r="B61" t="s">
        <v>193</v>
      </c>
      <c r="C61" s="67"/>
      <c r="D61" s="92">
        <v>620000000</v>
      </c>
      <c r="E61" s="93" t="s">
        <v>192</v>
      </c>
      <c r="F61" s="93" t="s">
        <v>187</v>
      </c>
      <c r="G61" s="94">
        <v>0</v>
      </c>
      <c r="H61" s="95">
        <v>0.1019</v>
      </c>
      <c r="I61" s="84"/>
      <c r="J61" s="6"/>
      <c r="K61" s="5"/>
    </row>
    <row r="62" spans="1:14" x14ac:dyDescent="0.25">
      <c r="A62" s="66"/>
      <c r="B62" t="s">
        <v>194</v>
      </c>
      <c r="C62" s="67"/>
      <c r="D62" s="92">
        <v>460000000</v>
      </c>
      <c r="E62" s="93" t="s">
        <v>192</v>
      </c>
      <c r="F62" s="93" t="s">
        <v>195</v>
      </c>
      <c r="G62" s="93" t="s">
        <v>196</v>
      </c>
      <c r="H62" s="95">
        <v>0.12709999999999999</v>
      </c>
      <c r="I62" s="84"/>
      <c r="J62" s="6"/>
      <c r="K62" s="5"/>
    </row>
    <row r="63" spans="1:14" x14ac:dyDescent="0.25">
      <c r="A63" s="66"/>
      <c r="B63" t="s">
        <v>197</v>
      </c>
      <c r="C63" s="67"/>
      <c r="D63" s="92">
        <v>290000000</v>
      </c>
      <c r="E63" s="93" t="s">
        <v>182</v>
      </c>
      <c r="F63" s="93" t="s">
        <v>198</v>
      </c>
      <c r="G63" s="94">
        <v>0</v>
      </c>
      <c r="H63" s="95">
        <v>9.9599999999999994E-2</v>
      </c>
      <c r="I63" s="84"/>
      <c r="J63" s="6"/>
      <c r="K63" s="5"/>
    </row>
    <row r="64" spans="1:14" x14ac:dyDescent="0.25">
      <c r="A64" s="66"/>
      <c r="B64" t="s">
        <v>199</v>
      </c>
      <c r="C64" s="67"/>
      <c r="D64" s="92">
        <v>214000000</v>
      </c>
      <c r="E64" s="93" t="s">
        <v>182</v>
      </c>
      <c r="F64" s="93" t="s">
        <v>200</v>
      </c>
      <c r="G64" s="94">
        <v>0</v>
      </c>
      <c r="H64" s="95">
        <v>0.1002</v>
      </c>
      <c r="I64" s="84"/>
      <c r="J64" s="6"/>
      <c r="K64" s="5"/>
    </row>
    <row r="65" spans="1:11" x14ac:dyDescent="0.25">
      <c r="A65" s="66"/>
      <c r="B65" t="s">
        <v>201</v>
      </c>
      <c r="C65" s="67"/>
      <c r="D65" s="92">
        <v>150000000</v>
      </c>
      <c r="E65" s="93" t="s">
        <v>182</v>
      </c>
      <c r="F65" s="93" t="s">
        <v>202</v>
      </c>
      <c r="G65" s="94">
        <v>0</v>
      </c>
      <c r="H65" s="95">
        <v>0.1</v>
      </c>
      <c r="I65" s="84"/>
      <c r="J65" s="6"/>
      <c r="K65" s="5"/>
    </row>
    <row r="66" spans="1:11" x14ac:dyDescent="0.25">
      <c r="A66" s="66"/>
      <c r="B66" t="s">
        <v>203</v>
      </c>
      <c r="C66" s="67"/>
      <c r="D66" s="92">
        <v>1000000000</v>
      </c>
      <c r="E66" s="93" t="s">
        <v>182</v>
      </c>
      <c r="F66" s="93" t="s">
        <v>187</v>
      </c>
      <c r="G66" s="94">
        <v>0</v>
      </c>
      <c r="H66" s="95">
        <v>7.6100000000000001E-2</v>
      </c>
      <c r="I66" s="84"/>
      <c r="J66" s="6"/>
      <c r="K66" s="5"/>
    </row>
    <row r="67" spans="1:11" x14ac:dyDescent="0.25">
      <c r="A67" s="66"/>
      <c r="B67" t="s">
        <v>204</v>
      </c>
      <c r="C67" s="67"/>
      <c r="D67" s="92">
        <v>800000000</v>
      </c>
      <c r="E67" s="93" t="s">
        <v>182</v>
      </c>
      <c r="F67" s="93" t="s">
        <v>200</v>
      </c>
      <c r="G67" s="94">
        <v>0</v>
      </c>
      <c r="H67" s="95">
        <v>7.6600000000000001E-2</v>
      </c>
      <c r="I67" s="84"/>
      <c r="J67" s="6"/>
      <c r="K67" s="5"/>
    </row>
    <row r="68" spans="1:11" x14ac:dyDescent="0.25">
      <c r="A68" s="66"/>
      <c r="B68" t="s">
        <v>205</v>
      </c>
      <c r="C68" s="67"/>
      <c r="D68" s="92">
        <v>400000000</v>
      </c>
      <c r="E68" s="93" t="s">
        <v>182</v>
      </c>
      <c r="F68" s="93" t="s">
        <v>206</v>
      </c>
      <c r="G68" s="94">
        <v>0</v>
      </c>
      <c r="H68" s="95">
        <v>7.6600000000000001E-2</v>
      </c>
      <c r="I68" s="84"/>
      <c r="J68" s="6"/>
      <c r="K68" s="5"/>
    </row>
    <row r="69" spans="1:11" x14ac:dyDescent="0.25">
      <c r="A69" s="66"/>
      <c r="B69" t="s">
        <v>207</v>
      </c>
      <c r="C69" s="67"/>
      <c r="D69" s="92">
        <v>300000000</v>
      </c>
      <c r="E69" s="93" t="s">
        <v>182</v>
      </c>
      <c r="F69" s="93" t="s">
        <v>206</v>
      </c>
      <c r="G69" s="94">
        <v>0</v>
      </c>
      <c r="H69" s="95">
        <v>7.6899999999999996E-2</v>
      </c>
      <c r="I69" s="84"/>
      <c r="J69" s="6"/>
      <c r="K69" s="5"/>
    </row>
    <row r="70" spans="1:11" x14ac:dyDescent="0.25">
      <c r="A70" s="66"/>
      <c r="B70" t="s">
        <v>208</v>
      </c>
      <c r="C70" s="67"/>
      <c r="D70" s="92">
        <v>1200000000</v>
      </c>
      <c r="E70" s="93" t="s">
        <v>182</v>
      </c>
      <c r="F70" s="93" t="s">
        <v>209</v>
      </c>
      <c r="G70" s="94">
        <v>0</v>
      </c>
      <c r="H70" s="95">
        <v>7.9000000000000001E-2</v>
      </c>
      <c r="I70" s="84"/>
      <c r="J70" s="6"/>
      <c r="K70" s="5"/>
    </row>
    <row r="71" spans="1:11" x14ac:dyDescent="0.25">
      <c r="A71" s="77"/>
      <c r="B71" s="78"/>
      <c r="C71" s="79"/>
      <c r="D71" s="96"/>
      <c r="E71" s="97"/>
      <c r="F71" s="97"/>
      <c r="G71" s="98"/>
      <c r="H71" s="99"/>
      <c r="I71" s="84"/>
      <c r="J71" s="6"/>
      <c r="K71" s="5"/>
    </row>
    <row r="72" spans="1:11" x14ac:dyDescent="0.25">
      <c r="D72" s="84"/>
      <c r="E72" s="84"/>
      <c r="F72" s="84"/>
      <c r="G72" s="84"/>
      <c r="H72" s="84"/>
      <c r="I72" s="84"/>
      <c r="J72" s="6"/>
      <c r="K72" s="5"/>
    </row>
    <row r="73" spans="1:11" x14ac:dyDescent="0.25">
      <c r="D73" s="84"/>
      <c r="E73" s="84"/>
      <c r="F73" s="84"/>
      <c r="G73" s="84"/>
      <c r="H73" s="84"/>
      <c r="I73" s="84"/>
      <c r="J73" s="6"/>
      <c r="K73" s="5"/>
    </row>
    <row r="74" spans="1:11" x14ac:dyDescent="0.25">
      <c r="D74" s="6"/>
      <c r="E74" s="6"/>
      <c r="F74" s="6"/>
      <c r="G74" s="6"/>
      <c r="H74" s="6"/>
      <c r="I74" s="6"/>
      <c r="J74" s="6"/>
      <c r="K74" s="5"/>
    </row>
    <row r="75" spans="1:11" x14ac:dyDescent="0.25">
      <c r="C75" s="100"/>
      <c r="D75" s="101"/>
      <c r="E75" s="102"/>
      <c r="F75" s="103"/>
      <c r="G75" s="102"/>
      <c r="H75" s="104"/>
      <c r="I75" s="6"/>
      <c r="J75" s="6"/>
      <c r="K75" s="5"/>
    </row>
    <row r="76" spans="1:11" x14ac:dyDescent="0.25">
      <c r="C76" s="100"/>
      <c r="D76" s="101"/>
      <c r="E76" s="102"/>
      <c r="F76" s="103"/>
      <c r="G76" s="102"/>
      <c r="H76" s="104"/>
      <c r="I76" s="6"/>
      <c r="J76" s="6"/>
      <c r="K76" s="5"/>
    </row>
    <row r="77" spans="1:11" x14ac:dyDescent="0.25">
      <c r="C77" s="100"/>
      <c r="D77" s="101"/>
      <c r="E77" s="102"/>
      <c r="F77" s="103"/>
      <c r="G77" s="102"/>
      <c r="H77" s="104"/>
      <c r="I77" s="6"/>
      <c r="J77" s="6"/>
      <c r="K77" s="5"/>
    </row>
    <row r="78" spans="1:11" x14ac:dyDescent="0.25">
      <c r="C78" s="105"/>
      <c r="D78" s="101"/>
      <c r="E78" s="102"/>
      <c r="F78" s="103"/>
      <c r="G78" s="102"/>
      <c r="H78" s="104"/>
      <c r="I78" s="6"/>
      <c r="J78" s="6"/>
      <c r="K78" s="5"/>
    </row>
    <row r="79" spans="1:11" x14ac:dyDescent="0.25">
      <c r="C79" s="105"/>
      <c r="D79" s="101"/>
      <c r="E79" s="102"/>
      <c r="F79" s="103"/>
      <c r="G79" s="102"/>
      <c r="H79" s="104"/>
      <c r="I79" s="6"/>
      <c r="J79" s="6"/>
      <c r="K79" s="5"/>
    </row>
    <row r="80" spans="1:11" x14ac:dyDescent="0.25">
      <c r="C80" s="105"/>
      <c r="D80" s="101"/>
      <c r="E80" s="102"/>
      <c r="F80" s="103"/>
      <c r="G80" s="102"/>
      <c r="H80" s="104"/>
      <c r="I80" s="6"/>
      <c r="J80" s="6"/>
      <c r="K80" s="5"/>
    </row>
    <row r="81" spans="3:16" x14ac:dyDescent="0.25">
      <c r="C81" s="105"/>
      <c r="D81" s="101"/>
      <c r="E81" s="102"/>
      <c r="F81" s="103"/>
      <c r="G81" s="102"/>
      <c r="H81" s="104"/>
      <c r="I81" s="6"/>
      <c r="J81" s="6"/>
      <c r="K81" s="5"/>
    </row>
    <row r="82" spans="3:16" x14ac:dyDescent="0.25">
      <c r="C82" s="105"/>
      <c r="D82" s="101"/>
      <c r="E82" s="102"/>
      <c r="F82" s="103"/>
      <c r="G82" s="102"/>
      <c r="H82" s="104"/>
      <c r="I82" s="6"/>
      <c r="J82" s="6"/>
      <c r="K82" s="5"/>
    </row>
    <row r="83" spans="3:16" x14ac:dyDescent="0.25">
      <c r="C83" s="105"/>
      <c r="D83" s="101"/>
      <c r="E83" s="102"/>
      <c r="F83" s="103"/>
      <c r="G83" s="106"/>
      <c r="H83" s="104"/>
      <c r="I83" s="6"/>
      <c r="J83" s="6"/>
      <c r="K83" s="5"/>
    </row>
    <row r="84" spans="3:16" x14ac:dyDescent="0.25">
      <c r="C84" s="105"/>
      <c r="D84" s="101"/>
      <c r="E84" s="102"/>
      <c r="F84" s="103"/>
      <c r="G84" s="106"/>
      <c r="H84" s="104"/>
      <c r="I84" s="6"/>
      <c r="J84" s="6"/>
      <c r="K84" s="5"/>
    </row>
    <row r="85" spans="3:16" x14ac:dyDescent="0.25">
      <c r="C85" s="105"/>
      <c r="D85" s="101"/>
      <c r="E85" s="102"/>
      <c r="F85" s="103"/>
      <c r="G85" s="106"/>
      <c r="H85" s="104"/>
      <c r="I85" s="6"/>
      <c r="J85" s="6"/>
      <c r="K85" s="5"/>
    </row>
    <row r="86" spans="3:16" x14ac:dyDescent="0.25">
      <c r="C86" s="105"/>
      <c r="D86" s="101"/>
      <c r="E86" s="102"/>
      <c r="F86" s="103"/>
      <c r="G86" s="106"/>
      <c r="H86" s="104"/>
      <c r="I86" s="6"/>
      <c r="J86" s="6"/>
      <c r="K86" s="5"/>
      <c r="N86" t="s">
        <v>210</v>
      </c>
    </row>
    <row r="87" spans="3:16" x14ac:dyDescent="0.25">
      <c r="C87" s="105"/>
      <c r="D87" s="101"/>
      <c r="E87" s="102"/>
      <c r="F87" s="103"/>
      <c r="G87" s="106"/>
      <c r="H87" s="104"/>
      <c r="I87" s="6"/>
      <c r="J87" s="6"/>
      <c r="K87" s="5"/>
      <c r="N87" s="107">
        <v>739324000</v>
      </c>
      <c r="O87" s="107">
        <v>3218771</v>
      </c>
      <c r="P87" s="55">
        <f>O87/N87</f>
        <v>4.3536676747948123E-3</v>
      </c>
    </row>
    <row r="88" spans="3:16" x14ac:dyDescent="0.25">
      <c r="C88" s="105"/>
      <c r="D88" s="101"/>
      <c r="E88" s="102"/>
      <c r="F88" s="103"/>
      <c r="G88" s="102"/>
      <c r="H88" s="104"/>
      <c r="I88" s="6"/>
      <c r="J88" s="6"/>
      <c r="K88" s="5"/>
    </row>
    <row r="89" spans="3:16" x14ac:dyDescent="0.25">
      <c r="C89" s="105"/>
      <c r="D89" s="101"/>
      <c r="E89" s="102"/>
      <c r="F89" s="103"/>
      <c r="G89" s="102"/>
      <c r="H89" s="104"/>
      <c r="I89" s="6"/>
      <c r="J89" s="6"/>
      <c r="K89" s="5"/>
    </row>
    <row r="90" spans="3:16" x14ac:dyDescent="0.25">
      <c r="D90" s="6"/>
      <c r="E90" s="6"/>
      <c r="F90" s="6"/>
      <c r="G90" s="6"/>
      <c r="H90" s="6"/>
      <c r="I90" s="6"/>
      <c r="J90" s="6"/>
      <c r="K90" s="5"/>
    </row>
    <row r="91" spans="3:16" x14ac:dyDescent="0.25">
      <c r="D91" s="6"/>
      <c r="E91" s="6"/>
      <c r="F91" s="6"/>
      <c r="G91" s="6"/>
      <c r="H91" s="6"/>
      <c r="I91" s="6"/>
      <c r="J91" s="6"/>
      <c r="K91" s="5"/>
    </row>
    <row r="92" spans="3:16" x14ac:dyDescent="0.25">
      <c r="D92" s="6"/>
      <c r="E92" s="6"/>
      <c r="F92" s="6"/>
      <c r="G92" s="6"/>
      <c r="H92" s="6"/>
      <c r="I92" s="6"/>
      <c r="J92" s="6"/>
      <c r="K92" s="5"/>
    </row>
    <row r="93" spans="3:16" x14ac:dyDescent="0.25">
      <c r="D93" s="6"/>
      <c r="E93" s="6"/>
      <c r="F93" s="6"/>
      <c r="G93" s="6"/>
      <c r="H93" s="6"/>
      <c r="I93" s="6"/>
      <c r="J93" s="6"/>
      <c r="K93" s="5"/>
    </row>
    <row r="94" spans="3:16" x14ac:dyDescent="0.25">
      <c r="D94" s="6"/>
      <c r="E94" s="6"/>
      <c r="F94" s="6"/>
      <c r="G94" s="6"/>
      <c r="H94" s="6"/>
      <c r="I94" s="6"/>
      <c r="J94" s="6"/>
      <c r="K94" s="5"/>
    </row>
    <row r="95" spans="3:16" x14ac:dyDescent="0.25">
      <c r="D95" s="6"/>
      <c r="E95" s="6"/>
      <c r="F95" s="6"/>
      <c r="G95" s="6"/>
      <c r="H95" s="6"/>
      <c r="I95" s="6"/>
      <c r="J95" s="6"/>
      <c r="K95" s="5"/>
    </row>
    <row r="96" spans="3:16" x14ac:dyDescent="0.25">
      <c r="D96" s="6"/>
      <c r="E96" s="6"/>
      <c r="F96" s="6"/>
      <c r="G96" s="6"/>
      <c r="H96" s="6"/>
      <c r="I96" s="6"/>
      <c r="J96" s="6"/>
      <c r="K96" s="5"/>
    </row>
    <row r="97" spans="4:11" x14ac:dyDescent="0.25">
      <c r="D97" s="6"/>
      <c r="E97" s="6"/>
      <c r="F97" s="6"/>
      <c r="G97" s="6"/>
      <c r="H97" s="6"/>
      <c r="I97" s="6"/>
      <c r="J97" s="6"/>
      <c r="K97" s="5"/>
    </row>
    <row r="98" spans="4:11" x14ac:dyDescent="0.25">
      <c r="D98" s="6"/>
      <c r="E98" s="6"/>
      <c r="F98" s="6"/>
      <c r="G98" s="6"/>
      <c r="H98" s="6"/>
      <c r="I98" s="6"/>
      <c r="J98" s="6"/>
      <c r="K98" s="5"/>
    </row>
    <row r="99" spans="4:11" x14ac:dyDescent="0.25">
      <c r="D99" s="6"/>
      <c r="E99" s="6"/>
      <c r="F99" s="6"/>
      <c r="G99" s="6"/>
      <c r="H99" s="6"/>
      <c r="I99" s="6"/>
      <c r="J99" s="6"/>
      <c r="K99" s="5"/>
    </row>
    <row r="100" spans="4:11" x14ac:dyDescent="0.25">
      <c r="D100" s="6"/>
      <c r="E100" s="6"/>
      <c r="F100" s="6"/>
      <c r="G100" s="6"/>
      <c r="H100" s="6"/>
      <c r="I100" s="6"/>
      <c r="J100" s="6"/>
      <c r="K100" s="5"/>
    </row>
    <row r="101" spans="4:11" x14ac:dyDescent="0.25">
      <c r="D101" s="6"/>
      <c r="E101" s="6"/>
      <c r="F101" s="6"/>
      <c r="G101" s="6"/>
      <c r="H101" s="6"/>
      <c r="I101" s="6"/>
      <c r="J101" s="6"/>
      <c r="K101" s="5"/>
    </row>
    <row r="102" spans="4:11" x14ac:dyDescent="0.25">
      <c r="D102" s="6"/>
      <c r="E102" s="6"/>
      <c r="F102" s="6"/>
      <c r="G102" s="6"/>
      <c r="H102" s="6"/>
      <c r="I102" s="6"/>
      <c r="J102" s="6"/>
      <c r="K102" s="5"/>
    </row>
    <row r="103" spans="4:11" x14ac:dyDescent="0.25">
      <c r="D103" s="6"/>
      <c r="E103" s="6"/>
      <c r="F103" s="6"/>
      <c r="G103" s="6"/>
      <c r="H103" s="6"/>
      <c r="I103" s="6"/>
      <c r="J103" s="6"/>
      <c r="K103" s="5"/>
    </row>
    <row r="104" spans="4:11" x14ac:dyDescent="0.25">
      <c r="D104" s="6"/>
      <c r="E104" s="6"/>
      <c r="F104" s="6"/>
      <c r="G104" s="6"/>
      <c r="H104" s="6"/>
      <c r="I104" s="6"/>
      <c r="J104" s="6"/>
      <c r="K104" s="5"/>
    </row>
    <row r="105" spans="4:11" x14ac:dyDescent="0.25">
      <c r="D105" s="6"/>
      <c r="E105" s="6"/>
      <c r="F105" s="6"/>
      <c r="G105" s="6"/>
      <c r="H105" s="6"/>
      <c r="I105" s="6"/>
      <c r="J105" s="6"/>
      <c r="K105" s="5"/>
    </row>
    <row r="106" spans="4:11" x14ac:dyDescent="0.25">
      <c r="D106" s="6"/>
      <c r="E106" s="6"/>
      <c r="F106" s="6"/>
      <c r="G106" s="6"/>
      <c r="H106" s="6"/>
      <c r="I106" s="6"/>
      <c r="J106" s="6"/>
      <c r="K106" s="5"/>
    </row>
    <row r="107" spans="4:11" x14ac:dyDescent="0.25">
      <c r="D107" s="6"/>
      <c r="E107" s="6"/>
      <c r="F107" s="6"/>
      <c r="G107" s="6"/>
      <c r="H107" s="6"/>
      <c r="I107" s="6"/>
      <c r="J107" s="6"/>
      <c r="K107" s="5"/>
    </row>
    <row r="108" spans="4:11" x14ac:dyDescent="0.25">
      <c r="D108" s="6"/>
      <c r="E108" s="6"/>
      <c r="F108" s="6"/>
      <c r="G108" s="6"/>
      <c r="H108" s="6"/>
      <c r="I108" s="6"/>
      <c r="J108" s="6"/>
      <c r="K108" s="5"/>
    </row>
    <row r="109" spans="4:11" x14ac:dyDescent="0.25">
      <c r="D109" s="6"/>
      <c r="E109" s="6"/>
      <c r="F109" s="6"/>
      <c r="G109" s="6"/>
      <c r="H109" s="6"/>
      <c r="I109" s="6"/>
      <c r="J109" s="6"/>
      <c r="K109" s="5"/>
    </row>
    <row r="110" spans="4:11" x14ac:dyDescent="0.25">
      <c r="D110" s="6"/>
      <c r="E110" s="6"/>
      <c r="F110" s="6"/>
      <c r="G110" s="6"/>
      <c r="H110" s="6"/>
      <c r="I110" s="6"/>
      <c r="J110" s="6"/>
      <c r="K110" s="5"/>
    </row>
    <row r="111" spans="4:11" x14ac:dyDescent="0.25">
      <c r="D111" s="6"/>
      <c r="E111" s="6"/>
      <c r="F111" s="6"/>
      <c r="G111" s="6"/>
      <c r="H111" s="6"/>
      <c r="I111" s="6"/>
      <c r="J111" s="6"/>
      <c r="K111" s="5"/>
    </row>
    <row r="112" spans="4:11" x14ac:dyDescent="0.25">
      <c r="D112" s="6"/>
      <c r="E112" s="6"/>
      <c r="F112" s="6"/>
      <c r="G112" s="6"/>
      <c r="H112" s="6"/>
      <c r="I112" s="6"/>
      <c r="J112" s="6"/>
      <c r="K112" s="5"/>
    </row>
    <row r="113" spans="4:11" x14ac:dyDescent="0.25">
      <c r="D113" s="6"/>
      <c r="E113" s="6"/>
      <c r="F113" s="6"/>
      <c r="G113" s="6"/>
      <c r="H113" s="6"/>
      <c r="I113" s="6"/>
      <c r="J113" s="6"/>
      <c r="K113" s="5"/>
    </row>
    <row r="114" spans="4:11" x14ac:dyDescent="0.25">
      <c r="D114" s="6"/>
      <c r="E114" s="6"/>
      <c r="F114" s="6"/>
      <c r="G114" s="6"/>
      <c r="H114" s="6"/>
      <c r="I114" s="6"/>
      <c r="J114" s="6"/>
      <c r="K114" s="5"/>
    </row>
    <row r="115" spans="4:11" x14ac:dyDescent="0.25">
      <c r="D115" s="6"/>
      <c r="E115" s="6"/>
      <c r="F115" s="6"/>
      <c r="G115" s="6"/>
      <c r="H115" s="6"/>
      <c r="I115" s="6"/>
      <c r="J115" s="6"/>
      <c r="K115" s="5"/>
    </row>
    <row r="116" spans="4:11" x14ac:dyDescent="0.25">
      <c r="D116" s="6"/>
      <c r="E116" s="6"/>
      <c r="F116" s="6"/>
      <c r="G116" s="6"/>
      <c r="H116" s="6"/>
      <c r="I116" s="6"/>
      <c r="J116" s="6"/>
      <c r="K116" s="5"/>
    </row>
    <row r="117" spans="4:11" x14ac:dyDescent="0.25">
      <c r="D117" s="6"/>
      <c r="E117" s="6"/>
      <c r="F117" s="6"/>
      <c r="G117" s="6"/>
      <c r="H117" s="6"/>
      <c r="I117" s="6"/>
      <c r="J117" s="6"/>
      <c r="K117" s="5"/>
    </row>
    <row r="118" spans="4:11" x14ac:dyDescent="0.25">
      <c r="D118" s="6"/>
      <c r="E118" s="6"/>
      <c r="F118" s="6"/>
      <c r="G118" s="6"/>
      <c r="H118" s="6"/>
      <c r="I118" s="6"/>
      <c r="J118" s="6"/>
      <c r="K118" s="5"/>
    </row>
    <row r="119" spans="4:11" x14ac:dyDescent="0.25">
      <c r="D119" s="6"/>
      <c r="E119" s="6"/>
      <c r="F119" s="6"/>
      <c r="G119" s="6"/>
      <c r="H119" s="6"/>
      <c r="I119" s="6"/>
      <c r="J119" s="6"/>
      <c r="K119" s="5"/>
    </row>
    <row r="120" spans="4:11" x14ac:dyDescent="0.25">
      <c r="D120" s="6"/>
      <c r="E120" s="6"/>
      <c r="F120" s="6"/>
      <c r="G120" s="6"/>
      <c r="H120" s="6"/>
      <c r="I120" s="6"/>
      <c r="J120" s="6"/>
      <c r="K120" s="5"/>
    </row>
    <row r="121" spans="4:11" x14ac:dyDescent="0.25">
      <c r="D121" s="6"/>
      <c r="E121" s="6"/>
      <c r="F121" s="6"/>
      <c r="G121" s="6"/>
      <c r="H121" s="6"/>
      <c r="I121" s="6"/>
      <c r="J121" s="6"/>
      <c r="K121" s="5"/>
    </row>
    <row r="122" spans="4:11" x14ac:dyDescent="0.25">
      <c r="D122" s="6"/>
      <c r="E122" s="6"/>
      <c r="F122" s="6"/>
      <c r="G122" s="6"/>
      <c r="H122" s="6"/>
      <c r="I122" s="6"/>
      <c r="J122" s="6"/>
      <c r="K122" s="5"/>
    </row>
    <row r="123" spans="4:11" x14ac:dyDescent="0.25">
      <c r="D123" s="6"/>
      <c r="E123" s="6"/>
      <c r="F123" s="6"/>
      <c r="G123" s="6"/>
      <c r="H123" s="6"/>
      <c r="I123" s="6"/>
      <c r="J123" s="6"/>
      <c r="K123" s="5"/>
    </row>
    <row r="124" spans="4:11" x14ac:dyDescent="0.25">
      <c r="D124" s="6"/>
      <c r="E124" s="6"/>
      <c r="F124" s="6"/>
      <c r="G124" s="6"/>
      <c r="H124" s="6"/>
      <c r="I124" s="6"/>
      <c r="J124" s="6"/>
      <c r="K124" s="5"/>
    </row>
    <row r="125" spans="4:11" x14ac:dyDescent="0.25">
      <c r="D125" s="6"/>
      <c r="E125" s="6"/>
      <c r="F125" s="6"/>
      <c r="G125" s="6"/>
      <c r="H125" s="6"/>
      <c r="I125" s="6"/>
      <c r="J125" s="6"/>
      <c r="K125" s="5"/>
    </row>
    <row r="126" spans="4:11" x14ac:dyDescent="0.25">
      <c r="D126" s="6"/>
      <c r="E126" s="6"/>
      <c r="F126" s="6"/>
      <c r="G126" s="6"/>
      <c r="H126" s="6"/>
      <c r="I126" s="6"/>
      <c r="J126" s="6"/>
      <c r="K126" s="5"/>
    </row>
    <row r="127" spans="4:11" x14ac:dyDescent="0.25">
      <c r="D127" s="6"/>
      <c r="E127" s="6"/>
      <c r="F127" s="6"/>
      <c r="G127" s="6"/>
      <c r="H127" s="6"/>
      <c r="I127" s="6"/>
      <c r="J127" s="6"/>
      <c r="K127" s="5"/>
    </row>
    <row r="128" spans="4:11" x14ac:dyDescent="0.25">
      <c r="D128" s="6"/>
      <c r="E128" s="6"/>
      <c r="F128" s="6"/>
      <c r="G128" s="6"/>
      <c r="H128" s="6"/>
      <c r="I128" s="6"/>
      <c r="J128" s="6"/>
      <c r="K128" s="5"/>
    </row>
    <row r="129" spans="4:11" x14ac:dyDescent="0.25">
      <c r="D129" s="6"/>
      <c r="E129" s="6"/>
      <c r="F129" s="6"/>
      <c r="G129" s="6"/>
      <c r="H129" s="6"/>
      <c r="I129" s="6"/>
      <c r="J129" s="6"/>
      <c r="K129" s="5"/>
    </row>
    <row r="130" spans="4:11" x14ac:dyDescent="0.25">
      <c r="D130" s="6"/>
      <c r="E130" s="6"/>
      <c r="F130" s="6"/>
      <c r="G130" s="6"/>
      <c r="H130" s="6"/>
      <c r="I130" s="6"/>
      <c r="J130" s="6"/>
      <c r="K130" s="5"/>
    </row>
    <row r="131" spans="4:11" x14ac:dyDescent="0.25">
      <c r="D131" s="6"/>
      <c r="E131" s="6"/>
      <c r="F131" s="6"/>
      <c r="G131" s="6"/>
      <c r="H131" s="6"/>
      <c r="I131" s="6"/>
      <c r="J131" s="6"/>
      <c r="K131" s="5"/>
    </row>
    <row r="132" spans="4:11" x14ac:dyDescent="0.25">
      <c r="D132" s="6"/>
      <c r="E132" s="6"/>
      <c r="F132" s="6"/>
      <c r="G132" s="6"/>
      <c r="H132" s="6"/>
      <c r="I132" s="6"/>
      <c r="J132" s="6"/>
      <c r="K132" s="5"/>
    </row>
    <row r="133" spans="4:11" x14ac:dyDescent="0.25">
      <c r="D133" s="6"/>
      <c r="E133" s="6"/>
      <c r="F133" s="6"/>
      <c r="G133" s="6"/>
      <c r="H133" s="6"/>
      <c r="I133" s="6"/>
      <c r="J133" s="6"/>
      <c r="K133" s="5"/>
    </row>
    <row r="134" spans="4:11" x14ac:dyDescent="0.25">
      <c r="D134" s="6"/>
      <c r="E134" s="6"/>
      <c r="F134" s="6"/>
      <c r="G134" s="6"/>
      <c r="H134" s="6"/>
      <c r="I134" s="6"/>
      <c r="J134" s="6"/>
      <c r="K134" s="5"/>
    </row>
    <row r="135" spans="4:11" x14ac:dyDescent="0.25">
      <c r="D135" s="6"/>
      <c r="E135" s="6"/>
      <c r="F135" s="6"/>
      <c r="G135" s="6"/>
      <c r="H135" s="6"/>
      <c r="I135" s="6"/>
      <c r="J135" s="6"/>
      <c r="K135" s="5"/>
    </row>
    <row r="136" spans="4:11" x14ac:dyDescent="0.25">
      <c r="D136" s="6"/>
      <c r="E136" s="6"/>
      <c r="F136" s="6"/>
      <c r="G136" s="6"/>
      <c r="H136" s="6"/>
      <c r="I136" s="6"/>
      <c r="J136" s="6"/>
      <c r="K136" s="5"/>
    </row>
    <row r="137" spans="4:11" x14ac:dyDescent="0.25">
      <c r="D137" s="6"/>
      <c r="E137" s="6"/>
      <c r="F137" s="6"/>
      <c r="G137" s="6"/>
      <c r="H137" s="6"/>
      <c r="I137" s="6"/>
      <c r="J137" s="6"/>
      <c r="K137" s="5"/>
    </row>
    <row r="138" spans="4:11" x14ac:dyDescent="0.25">
      <c r="D138" s="6"/>
      <c r="E138" s="6"/>
      <c r="F138" s="6"/>
      <c r="G138" s="6"/>
      <c r="H138" s="6"/>
      <c r="I138" s="6"/>
      <c r="J138" s="6"/>
      <c r="K138" s="5"/>
    </row>
    <row r="139" spans="4:11" x14ac:dyDescent="0.25">
      <c r="D139" s="6"/>
      <c r="E139" s="6"/>
      <c r="F139" s="6"/>
      <c r="G139" s="6"/>
      <c r="H139" s="6"/>
      <c r="I139" s="6"/>
      <c r="J139" s="6"/>
      <c r="K139" s="5"/>
    </row>
    <row r="140" spans="4:11" x14ac:dyDescent="0.25">
      <c r="D140" s="6"/>
      <c r="E140" s="6"/>
      <c r="F140" s="6"/>
      <c r="G140" s="6"/>
      <c r="H140" s="6"/>
      <c r="I140" s="6"/>
      <c r="J140" s="6"/>
      <c r="K140" s="5"/>
    </row>
    <row r="141" spans="4:11" x14ac:dyDescent="0.25">
      <c r="D141" s="6"/>
      <c r="E141" s="6"/>
      <c r="F141" s="6"/>
      <c r="G141" s="6"/>
      <c r="H141" s="6"/>
      <c r="I141" s="6"/>
      <c r="J141" s="6"/>
      <c r="K141" s="5"/>
    </row>
    <row r="142" spans="4:11" x14ac:dyDescent="0.25">
      <c r="D142" s="6"/>
      <c r="E142" s="6"/>
      <c r="F142" s="6"/>
      <c r="G142" s="6"/>
      <c r="H142" s="6"/>
      <c r="I142" s="6"/>
      <c r="J142" s="6"/>
      <c r="K142" s="5"/>
    </row>
    <row r="143" spans="4:11" x14ac:dyDescent="0.25">
      <c r="D143" s="6"/>
      <c r="E143" s="6"/>
      <c r="F143" s="6"/>
      <c r="G143" s="6"/>
      <c r="H143" s="6"/>
      <c r="I143" s="6"/>
      <c r="J143" s="6"/>
      <c r="K143" s="5"/>
    </row>
    <row r="144" spans="4:11" x14ac:dyDescent="0.25">
      <c r="D144" s="6"/>
      <c r="E144" s="6"/>
      <c r="F144" s="6"/>
      <c r="G144" s="6"/>
      <c r="H144" s="6"/>
      <c r="I144" s="6"/>
      <c r="J144" s="6"/>
      <c r="K144" s="5"/>
    </row>
    <row r="145" spans="4:11" x14ac:dyDescent="0.25">
      <c r="D145" s="6"/>
      <c r="E145" s="6"/>
      <c r="F145" s="6"/>
      <c r="G145" s="6"/>
      <c r="H145" s="6"/>
      <c r="I145" s="6"/>
      <c r="J145" s="6"/>
      <c r="K145" s="5"/>
    </row>
    <row r="146" spans="4:11" x14ac:dyDescent="0.25">
      <c r="D146" s="6"/>
      <c r="E146" s="6"/>
      <c r="F146" s="6"/>
      <c r="G146" s="6"/>
      <c r="H146" s="6"/>
      <c r="I146" s="6"/>
      <c r="J146" s="6"/>
      <c r="K146" s="5"/>
    </row>
    <row r="147" spans="4:11" x14ac:dyDescent="0.25">
      <c r="D147" s="6"/>
      <c r="E147" s="6"/>
      <c r="F147" s="6"/>
      <c r="G147" s="6"/>
      <c r="H147" s="6"/>
      <c r="I147" s="6"/>
      <c r="J147" s="6"/>
      <c r="K147" s="5"/>
    </row>
    <row r="148" spans="4:11" x14ac:dyDescent="0.25">
      <c r="D148" s="6"/>
      <c r="E148" s="6"/>
      <c r="F148" s="6"/>
      <c r="G148" s="6"/>
      <c r="H148" s="6"/>
      <c r="I148" s="6"/>
      <c r="J148" s="6"/>
      <c r="K148" s="5"/>
    </row>
    <row r="149" spans="4:11" x14ac:dyDescent="0.25">
      <c r="D149" s="6"/>
      <c r="E149" s="6"/>
      <c r="F149" s="6"/>
      <c r="G149" s="6"/>
      <c r="H149" s="6"/>
      <c r="I149" s="6"/>
      <c r="J149" s="6"/>
      <c r="K149" s="5"/>
    </row>
    <row r="150" spans="4:11" x14ac:dyDescent="0.25">
      <c r="D150" s="6"/>
      <c r="E150" s="6"/>
      <c r="F150" s="6"/>
      <c r="G150" s="6"/>
      <c r="H150" s="6"/>
      <c r="I150" s="6"/>
      <c r="J150" s="6"/>
      <c r="K150" s="5"/>
    </row>
    <row r="151" spans="4:11" x14ac:dyDescent="0.25">
      <c r="D151" s="6"/>
      <c r="E151" s="6"/>
      <c r="F151" s="6"/>
      <c r="G151" s="6"/>
      <c r="H151" s="6"/>
      <c r="I151" s="6"/>
      <c r="J151" s="6"/>
      <c r="K151" s="5"/>
    </row>
    <row r="152" spans="4:11" x14ac:dyDescent="0.25">
      <c r="D152" s="6"/>
      <c r="E152" s="6"/>
      <c r="F152" s="6"/>
      <c r="G152" s="6"/>
      <c r="H152" s="6"/>
      <c r="I152" s="6"/>
      <c r="J152" s="6"/>
      <c r="K152" s="5"/>
    </row>
    <row r="153" spans="4:11" x14ac:dyDescent="0.25">
      <c r="D153" s="6"/>
      <c r="E153" s="6"/>
      <c r="F153" s="6"/>
      <c r="G153" s="6"/>
      <c r="H153" s="6"/>
      <c r="I153" s="6"/>
      <c r="J153" s="6"/>
      <c r="K153" s="5"/>
    </row>
    <row r="154" spans="4:11" x14ac:dyDescent="0.25">
      <c r="D154" s="6"/>
      <c r="E154" s="6"/>
      <c r="F154" s="6"/>
      <c r="G154" s="6"/>
      <c r="H154" s="6"/>
      <c r="I154" s="6"/>
      <c r="J154" s="6"/>
      <c r="K154" s="5"/>
    </row>
    <row r="155" spans="4:11" x14ac:dyDescent="0.25">
      <c r="D155" s="6"/>
      <c r="E155" s="6"/>
      <c r="F155" s="6"/>
      <c r="G155" s="6"/>
      <c r="H155" s="6"/>
      <c r="I155" s="6"/>
      <c r="J155" s="6"/>
      <c r="K155" s="5"/>
    </row>
    <row r="156" spans="4:11" x14ac:dyDescent="0.25">
      <c r="D156" s="6"/>
      <c r="E156" s="6"/>
      <c r="F156" s="6"/>
      <c r="G156" s="6"/>
      <c r="H156" s="6"/>
      <c r="I156" s="6"/>
      <c r="J156" s="6"/>
      <c r="K156" s="5"/>
    </row>
    <row r="157" spans="4:11" x14ac:dyDescent="0.25">
      <c r="D157" s="6"/>
      <c r="E157" s="6"/>
      <c r="F157" s="6"/>
      <c r="G157" s="6"/>
      <c r="H157" s="6"/>
      <c r="I157" s="6"/>
      <c r="J157" s="6"/>
      <c r="K157" s="5"/>
    </row>
    <row r="158" spans="4:11" x14ac:dyDescent="0.25">
      <c r="D158" s="6"/>
      <c r="E158" s="6"/>
      <c r="F158" s="6"/>
      <c r="G158" s="6"/>
      <c r="H158" s="6"/>
      <c r="I158" s="6"/>
      <c r="J158" s="6"/>
      <c r="K158" s="5"/>
    </row>
    <row r="159" spans="4:11" x14ac:dyDescent="0.25">
      <c r="D159" s="6"/>
      <c r="E159" s="6"/>
      <c r="F159" s="6"/>
      <c r="G159" s="6"/>
      <c r="H159" s="6"/>
      <c r="I159" s="6"/>
      <c r="J159" s="6"/>
      <c r="K159" s="5"/>
    </row>
    <row r="160" spans="4:11" x14ac:dyDescent="0.25">
      <c r="D160" s="6"/>
      <c r="E160" s="6"/>
      <c r="F160" s="6"/>
      <c r="G160" s="6"/>
      <c r="H160" s="6"/>
      <c r="I160" s="6"/>
      <c r="J160" s="6"/>
      <c r="K160" s="5"/>
    </row>
    <row r="161" spans="4:11" x14ac:dyDescent="0.25">
      <c r="D161" s="6"/>
      <c r="E161" s="6"/>
      <c r="F161" s="6"/>
      <c r="G161" s="6"/>
      <c r="H161" s="6"/>
      <c r="I161" s="6"/>
      <c r="J161" s="6"/>
      <c r="K161" s="5"/>
    </row>
    <row r="162" spans="4:11" x14ac:dyDescent="0.25">
      <c r="D162" s="6"/>
      <c r="E162" s="6"/>
      <c r="F162" s="6"/>
      <c r="G162" s="6"/>
      <c r="H162" s="6"/>
      <c r="I162" s="6"/>
      <c r="J162" s="6"/>
      <c r="K162" s="5"/>
    </row>
    <row r="163" spans="4:11" x14ac:dyDescent="0.25">
      <c r="D163" s="6"/>
      <c r="E163" s="6"/>
      <c r="F163" s="6"/>
      <c r="G163" s="6"/>
      <c r="H163" s="6"/>
      <c r="I163" s="6"/>
      <c r="J163" s="6"/>
      <c r="K163" s="5"/>
    </row>
    <row r="164" spans="4:11" x14ac:dyDescent="0.25">
      <c r="D164" s="6"/>
      <c r="E164" s="6"/>
      <c r="F164" s="6"/>
      <c r="G164" s="6"/>
      <c r="H164" s="6"/>
      <c r="I164" s="6"/>
      <c r="J164" s="6"/>
      <c r="K164" s="5"/>
    </row>
    <row r="165" spans="4:11" x14ac:dyDescent="0.25">
      <c r="D165" s="6"/>
      <c r="E165" s="6"/>
      <c r="F165" s="6"/>
      <c r="G165" s="6"/>
      <c r="H165" s="6"/>
      <c r="I165" s="6"/>
      <c r="J165" s="6"/>
      <c r="K165" s="5"/>
    </row>
    <row r="166" spans="4:11" x14ac:dyDescent="0.25">
      <c r="D166" s="6"/>
      <c r="E166" s="6"/>
      <c r="F166" s="6"/>
      <c r="G166" s="6"/>
      <c r="H166" s="6"/>
      <c r="I166" s="6"/>
      <c r="J166" s="6"/>
      <c r="K166" s="5"/>
    </row>
    <row r="167" spans="4:11" x14ac:dyDescent="0.25">
      <c r="D167" s="6"/>
      <c r="E167" s="6"/>
      <c r="F167" s="6"/>
      <c r="G167" s="6"/>
      <c r="H167" s="6"/>
      <c r="I167" s="6"/>
      <c r="J167" s="6"/>
      <c r="K167" s="5"/>
    </row>
    <row r="168" spans="4:11" x14ac:dyDescent="0.25">
      <c r="D168" s="6"/>
      <c r="E168" s="6"/>
      <c r="F168" s="6"/>
      <c r="G168" s="6"/>
      <c r="H168" s="6"/>
      <c r="I168" s="6"/>
      <c r="J168" s="6"/>
      <c r="K168" s="5"/>
    </row>
    <row r="169" spans="4:11" x14ac:dyDescent="0.25">
      <c r="D169" s="6"/>
      <c r="E169" s="6"/>
      <c r="F169" s="6"/>
      <c r="G169" s="6"/>
      <c r="H169" s="6"/>
      <c r="I169" s="6"/>
      <c r="J169" s="6"/>
      <c r="K169" s="5"/>
    </row>
    <row r="170" spans="4:11" x14ac:dyDescent="0.25">
      <c r="D170" s="6"/>
      <c r="E170" s="6"/>
      <c r="F170" s="6"/>
      <c r="G170" s="6"/>
      <c r="H170" s="6"/>
      <c r="I170" s="6"/>
      <c r="J170" s="6"/>
      <c r="K170" s="5"/>
    </row>
    <row r="171" spans="4:11" x14ac:dyDescent="0.25">
      <c r="D171" s="6"/>
      <c r="E171" s="6"/>
      <c r="F171" s="6"/>
      <c r="G171" s="6"/>
      <c r="H171" s="6"/>
      <c r="I171" s="6"/>
      <c r="J171" s="6"/>
      <c r="K171" s="5"/>
    </row>
    <row r="172" spans="4:11" x14ac:dyDescent="0.25">
      <c r="D172" s="6"/>
      <c r="E172" s="6"/>
      <c r="F172" s="6"/>
      <c r="G172" s="6"/>
      <c r="H172" s="6"/>
      <c r="I172" s="6"/>
      <c r="J172" s="6"/>
      <c r="K172" s="5"/>
    </row>
    <row r="173" spans="4:11" x14ac:dyDescent="0.25">
      <c r="D173" s="6"/>
      <c r="E173" s="6"/>
      <c r="F173" s="6"/>
      <c r="G173" s="6"/>
      <c r="H173" s="6"/>
      <c r="I173" s="6"/>
      <c r="J173" s="6"/>
      <c r="K173" s="5"/>
    </row>
    <row r="174" spans="4:11" x14ac:dyDescent="0.25">
      <c r="D174" s="6"/>
      <c r="E174" s="6"/>
      <c r="F174" s="6"/>
      <c r="G174" s="6"/>
      <c r="H174" s="6"/>
      <c r="I174" s="6"/>
      <c r="J174" s="6"/>
      <c r="K174" s="5"/>
    </row>
    <row r="175" spans="4:11" x14ac:dyDescent="0.25">
      <c r="D175" s="6"/>
      <c r="E175" s="6"/>
      <c r="F175" s="6"/>
      <c r="G175" s="6"/>
      <c r="H175" s="6"/>
      <c r="I175" s="6"/>
      <c r="J175" s="6"/>
      <c r="K175" s="5"/>
    </row>
    <row r="176" spans="4:11" x14ac:dyDescent="0.25">
      <c r="D176" s="6"/>
      <c r="E176" s="6"/>
      <c r="F176" s="6"/>
      <c r="G176" s="6"/>
      <c r="H176" s="6"/>
      <c r="I176" s="6"/>
      <c r="J176" s="6"/>
      <c r="K176" s="5"/>
    </row>
    <row r="177" spans="4:11" x14ac:dyDescent="0.25">
      <c r="D177" s="6"/>
      <c r="E177" s="6"/>
      <c r="F177" s="6"/>
      <c r="G177" s="6"/>
      <c r="H177" s="6"/>
      <c r="I177" s="6"/>
      <c r="J177" s="6"/>
      <c r="K177" s="5"/>
    </row>
    <row r="178" spans="4:11" x14ac:dyDescent="0.25">
      <c r="D178" s="6"/>
      <c r="E178" s="6"/>
      <c r="F178" s="6"/>
      <c r="G178" s="6"/>
      <c r="H178" s="6"/>
      <c r="I178" s="6"/>
      <c r="J178" s="6"/>
      <c r="K178" s="5"/>
    </row>
    <row r="179" spans="4:11" x14ac:dyDescent="0.25">
      <c r="D179" s="6"/>
      <c r="E179" s="6"/>
      <c r="F179" s="6"/>
      <c r="G179" s="6"/>
      <c r="H179" s="6"/>
      <c r="I179" s="6"/>
      <c r="J179" s="6"/>
      <c r="K179" s="5"/>
    </row>
    <row r="180" spans="4:11" x14ac:dyDescent="0.25">
      <c r="D180" s="6"/>
      <c r="E180" s="6"/>
      <c r="F180" s="6"/>
      <c r="G180" s="6"/>
      <c r="H180" s="6"/>
      <c r="I180" s="6"/>
      <c r="J180" s="6"/>
      <c r="K180" s="5"/>
    </row>
    <row r="181" spans="4:11" x14ac:dyDescent="0.25">
      <c r="D181" s="6"/>
      <c r="E181" s="6"/>
      <c r="F181" s="6"/>
      <c r="G181" s="6"/>
      <c r="H181" s="6"/>
      <c r="I181" s="6"/>
      <c r="J181" s="6"/>
      <c r="K181" s="5"/>
    </row>
    <row r="182" spans="4:11" x14ac:dyDescent="0.25">
      <c r="D182" s="6"/>
      <c r="E182" s="6"/>
      <c r="F182" s="6"/>
      <c r="G182" s="6"/>
      <c r="H182" s="6"/>
      <c r="I182" s="6"/>
      <c r="J182" s="6"/>
      <c r="K182" s="5"/>
    </row>
    <row r="183" spans="4:11" x14ac:dyDescent="0.25">
      <c r="D183" s="6"/>
      <c r="E183" s="6"/>
      <c r="F183" s="6"/>
      <c r="G183" s="6"/>
      <c r="H183" s="6"/>
      <c r="I183" s="6"/>
      <c r="J183" s="6"/>
      <c r="K183" s="5"/>
    </row>
    <row r="184" spans="4:11" x14ac:dyDescent="0.25">
      <c r="D184" s="6"/>
      <c r="E184" s="6"/>
      <c r="F184" s="6"/>
      <c r="G184" s="6"/>
      <c r="H184" s="6"/>
      <c r="I184" s="6"/>
      <c r="J184" s="6"/>
      <c r="K184" s="5"/>
    </row>
    <row r="185" spans="4:11" x14ac:dyDescent="0.25">
      <c r="D185" s="6"/>
      <c r="E185" s="6"/>
      <c r="F185" s="6"/>
      <c r="G185" s="6"/>
      <c r="H185" s="6"/>
      <c r="I185" s="6"/>
      <c r="J185" s="6"/>
      <c r="K185" s="5"/>
    </row>
    <row r="186" spans="4:11" x14ac:dyDescent="0.25">
      <c r="D186" s="6"/>
      <c r="E186" s="6"/>
      <c r="F186" s="6"/>
      <c r="G186" s="6"/>
      <c r="H186" s="6"/>
      <c r="I186" s="6"/>
      <c r="J186" s="6"/>
      <c r="K186" s="5"/>
    </row>
    <row r="187" spans="4:11" x14ac:dyDescent="0.25">
      <c r="D187" s="6"/>
      <c r="E187" s="6"/>
      <c r="F187" s="6"/>
      <c r="G187" s="6"/>
      <c r="H187" s="6"/>
      <c r="I187" s="6"/>
      <c r="J187" s="6"/>
      <c r="K187" s="5"/>
    </row>
    <row r="188" spans="4:11" x14ac:dyDescent="0.25">
      <c r="D188" s="6"/>
      <c r="E188" s="6"/>
      <c r="F188" s="6"/>
      <c r="G188" s="6"/>
      <c r="H188" s="6"/>
      <c r="I188" s="6"/>
      <c r="J188" s="6"/>
      <c r="K188" s="5"/>
    </row>
    <row r="189" spans="4:11" x14ac:dyDescent="0.25">
      <c r="D189" s="6"/>
      <c r="E189" s="6"/>
      <c r="F189" s="6"/>
      <c r="G189" s="6"/>
      <c r="H189" s="6"/>
      <c r="I189" s="6"/>
      <c r="J189" s="6"/>
      <c r="K189" s="5"/>
    </row>
    <row r="190" spans="4:11" x14ac:dyDescent="0.25">
      <c r="D190" s="6"/>
      <c r="E190" s="6"/>
      <c r="F190" s="6"/>
      <c r="G190" s="6"/>
      <c r="H190" s="6"/>
      <c r="I190" s="6"/>
      <c r="J190" s="6"/>
      <c r="K190" s="5"/>
    </row>
    <row r="191" spans="4:11" x14ac:dyDescent="0.25">
      <c r="D191" s="6"/>
      <c r="E191" s="6"/>
      <c r="F191" s="6"/>
      <c r="G191" s="6"/>
      <c r="H191" s="6"/>
      <c r="I191" s="6"/>
      <c r="J191" s="6"/>
      <c r="K191" s="5"/>
    </row>
    <row r="192" spans="4:11" x14ac:dyDescent="0.25">
      <c r="J192" s="6"/>
      <c r="K192" s="5"/>
    </row>
  </sheetData>
  <mergeCells count="6">
    <mergeCell ref="A1:J1"/>
    <mergeCell ref="A2:J2"/>
    <mergeCell ref="A3:J3"/>
    <mergeCell ref="A4:J4"/>
    <mergeCell ref="A5:C5"/>
    <mergeCell ref="A53:C53"/>
  </mergeCells>
  <printOptions horizontalCentered="1"/>
  <pageMargins left="0" right="0" top="0" bottom="0" header="0.31496062992125984" footer="0.31496062992125984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0E163-DFA8-4074-B808-52DE6A3B4FAC}">
  <dimension ref="A1:N24"/>
  <sheetViews>
    <sheetView workbookViewId="0">
      <selection activeCell="A4" sqref="A4:L4"/>
    </sheetView>
  </sheetViews>
  <sheetFormatPr baseColWidth="10" defaultRowHeight="15" x14ac:dyDescent="0.25"/>
  <cols>
    <col min="1" max="1" width="4.140625" customWidth="1"/>
    <col min="2" max="2" width="21.28515625" customWidth="1"/>
    <col min="3" max="3" width="9.7109375" customWidth="1"/>
    <col min="4" max="4" width="13.5703125" customWidth="1"/>
    <col min="5" max="5" width="10.140625" customWidth="1"/>
    <col min="6" max="6" width="14.140625" style="1" bestFit="1" customWidth="1"/>
    <col min="7" max="7" width="13.28515625" bestFit="1" customWidth="1"/>
    <col min="8" max="8" width="15.7109375" style="1" customWidth="1"/>
    <col min="9" max="9" width="18.85546875" style="1" customWidth="1"/>
    <col min="10" max="12" width="15.7109375" style="1" customWidth="1"/>
    <col min="14" max="14" width="16.85546875" bestFit="1" customWidth="1"/>
  </cols>
  <sheetData>
    <row r="1" spans="1:14" x14ac:dyDescent="0.25">
      <c r="A1" s="5" t="s">
        <v>571</v>
      </c>
      <c r="B1" s="5"/>
      <c r="C1" s="5"/>
      <c r="D1" s="5"/>
      <c r="E1" s="5"/>
      <c r="F1" s="6"/>
      <c r="G1" s="5"/>
      <c r="H1" s="6"/>
      <c r="I1" s="6"/>
      <c r="J1" s="6"/>
      <c r="K1" s="6"/>
      <c r="L1" s="6"/>
    </row>
    <row r="2" spans="1:14" x14ac:dyDescent="0.25">
      <c r="A2" s="124" t="s">
        <v>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25">
      <c r="A3" s="124" t="s">
        <v>572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25">
      <c r="A4" s="124" t="s">
        <v>252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25">
      <c r="A5" s="124" t="s">
        <v>2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s="59" customFormat="1" ht="60" x14ac:dyDescent="0.25">
      <c r="A6" s="125" t="s">
        <v>573</v>
      </c>
      <c r="B6" s="125"/>
      <c r="C6" s="205" t="s">
        <v>574</v>
      </c>
      <c r="D6" s="205" t="s">
        <v>575</v>
      </c>
      <c r="E6" s="205" t="s">
        <v>576</v>
      </c>
      <c r="F6" s="88" t="s">
        <v>577</v>
      </c>
      <c r="G6" s="205" t="s">
        <v>578</v>
      </c>
      <c r="H6" s="88" t="s">
        <v>579</v>
      </c>
      <c r="I6" s="88" t="s">
        <v>580</v>
      </c>
      <c r="J6" s="88" t="s">
        <v>581</v>
      </c>
      <c r="K6" s="88" t="s">
        <v>582</v>
      </c>
      <c r="L6" s="88" t="s">
        <v>583</v>
      </c>
    </row>
    <row r="7" spans="1:14" ht="31.5" customHeight="1" x14ac:dyDescent="0.25">
      <c r="A7" s="206" t="s">
        <v>584</v>
      </c>
      <c r="B7" s="207"/>
      <c r="C7" s="208"/>
      <c r="D7" s="208"/>
      <c r="E7" s="208"/>
      <c r="F7" s="209">
        <f>F8+F9+F10+F11</f>
        <v>2463155565</v>
      </c>
      <c r="G7" s="208"/>
      <c r="H7" s="210">
        <f>H8+H9+H10+H11</f>
        <v>27535087.175333336</v>
      </c>
      <c r="I7" s="210">
        <f>I8+I9+I10+I11</f>
        <v>27535087.175333336</v>
      </c>
      <c r="J7" s="210">
        <f>J8+J9+J10+J11</f>
        <v>3070685034.1636009</v>
      </c>
      <c r="K7" s="209">
        <v>0</v>
      </c>
      <c r="L7" s="209">
        <v>0</v>
      </c>
      <c r="N7" s="24"/>
    </row>
    <row r="8" spans="1:14" x14ac:dyDescent="0.25">
      <c r="A8" s="16"/>
      <c r="B8" s="17" t="s">
        <v>585</v>
      </c>
      <c r="C8" s="211">
        <v>39997</v>
      </c>
      <c r="D8" s="211">
        <v>41494</v>
      </c>
      <c r="E8" s="211">
        <v>49894</v>
      </c>
      <c r="F8" s="212">
        <v>2463155565</v>
      </c>
      <c r="G8" s="213" t="s">
        <v>586</v>
      </c>
      <c r="H8" s="212">
        <v>27535087.175333336</v>
      </c>
      <c r="I8" s="212">
        <v>27535087.175333336</v>
      </c>
      <c r="J8" s="212">
        <v>3070685034.1636009</v>
      </c>
      <c r="K8" s="214" t="s">
        <v>587</v>
      </c>
      <c r="L8" s="214" t="s">
        <v>587</v>
      </c>
      <c r="N8" s="24"/>
    </row>
    <row r="9" spans="1:14" x14ac:dyDescent="0.25">
      <c r="A9" s="16"/>
      <c r="B9" s="17" t="s">
        <v>588</v>
      </c>
      <c r="C9" s="211"/>
      <c r="D9" s="211"/>
      <c r="E9" s="211"/>
      <c r="F9" s="212"/>
      <c r="G9" s="213"/>
      <c r="H9" s="212"/>
      <c r="I9" s="212"/>
      <c r="J9" s="94"/>
      <c r="K9" s="214"/>
      <c r="L9" s="214"/>
      <c r="N9" s="24"/>
    </row>
    <row r="10" spans="1:14" x14ac:dyDescent="0.25">
      <c r="A10" s="16"/>
      <c r="B10" s="17" t="s">
        <v>589</v>
      </c>
      <c r="C10" s="215"/>
      <c r="D10" s="215"/>
      <c r="E10" s="215"/>
      <c r="F10" s="212"/>
      <c r="G10" s="215"/>
      <c r="H10" s="212"/>
      <c r="I10" s="212"/>
      <c r="J10" s="212"/>
      <c r="K10" s="212"/>
      <c r="L10" s="212"/>
    </row>
    <row r="11" spans="1:14" x14ac:dyDescent="0.25">
      <c r="A11" s="16"/>
      <c r="B11" s="17" t="s">
        <v>590</v>
      </c>
      <c r="C11" s="215"/>
      <c r="D11" s="215"/>
      <c r="E11" s="215"/>
      <c r="F11" s="212"/>
      <c r="G11" s="215"/>
      <c r="H11" s="212"/>
      <c r="I11" s="212"/>
      <c r="J11" s="212"/>
      <c r="K11" s="212"/>
      <c r="L11" s="212"/>
    </row>
    <row r="12" spans="1:14" x14ac:dyDescent="0.25">
      <c r="A12" s="16"/>
      <c r="B12" s="17"/>
      <c r="C12" s="215"/>
      <c r="D12" s="215"/>
      <c r="E12" s="215"/>
      <c r="F12" s="212"/>
      <c r="G12" s="215"/>
      <c r="H12" s="212"/>
      <c r="I12" s="212"/>
      <c r="J12" s="212"/>
      <c r="K12" s="212"/>
      <c r="L12" s="212"/>
    </row>
    <row r="13" spans="1:14" ht="12.75" customHeight="1" x14ac:dyDescent="0.25">
      <c r="A13" s="216" t="s">
        <v>591</v>
      </c>
      <c r="B13" s="217"/>
      <c r="C13" s="215"/>
      <c r="D13" s="215"/>
      <c r="E13" s="215"/>
      <c r="F13" s="212">
        <v>0</v>
      </c>
      <c r="G13" s="215"/>
      <c r="H13" s="212">
        <v>0</v>
      </c>
      <c r="I13" s="212">
        <v>0</v>
      </c>
      <c r="J13" s="212">
        <v>0</v>
      </c>
      <c r="K13" s="212">
        <v>0</v>
      </c>
      <c r="L13" s="212">
        <v>0</v>
      </c>
    </row>
    <row r="14" spans="1:14" x14ac:dyDescent="0.25">
      <c r="A14" s="16"/>
      <c r="B14" s="17" t="s">
        <v>592</v>
      </c>
      <c r="C14" s="215"/>
      <c r="D14" s="215"/>
      <c r="E14" s="215"/>
      <c r="F14" s="212"/>
      <c r="G14" s="215"/>
      <c r="H14" s="212"/>
      <c r="I14" s="212"/>
      <c r="J14" s="212"/>
      <c r="K14" s="212"/>
      <c r="L14" s="212"/>
    </row>
    <row r="15" spans="1:14" x14ac:dyDescent="0.25">
      <c r="A15" s="16"/>
      <c r="B15" s="17" t="s">
        <v>593</v>
      </c>
      <c r="C15" s="215"/>
      <c r="D15" s="215"/>
      <c r="E15" s="215"/>
      <c r="F15" s="212"/>
      <c r="G15" s="215"/>
      <c r="H15" s="212"/>
      <c r="I15" s="212"/>
      <c r="J15" s="212"/>
      <c r="K15" s="212"/>
      <c r="L15" s="212"/>
    </row>
    <row r="16" spans="1:14" x14ac:dyDescent="0.25">
      <c r="A16" s="16"/>
      <c r="B16" s="17" t="s">
        <v>594</v>
      </c>
      <c r="C16" s="215"/>
      <c r="D16" s="215"/>
      <c r="E16" s="215"/>
      <c r="F16" s="212"/>
      <c r="G16" s="215"/>
      <c r="H16" s="212"/>
      <c r="I16" s="212"/>
      <c r="J16" s="212"/>
      <c r="K16" s="212"/>
      <c r="L16" s="212"/>
    </row>
    <row r="17" spans="1:12" x14ac:dyDescent="0.25">
      <c r="A17" s="16"/>
      <c r="B17" s="17" t="s">
        <v>595</v>
      </c>
      <c r="C17" s="215"/>
      <c r="D17" s="215"/>
      <c r="E17" s="215"/>
      <c r="F17" s="212"/>
      <c r="G17" s="215"/>
      <c r="H17" s="212"/>
      <c r="I17" s="212"/>
      <c r="J17" s="212"/>
      <c r="K17" s="212"/>
      <c r="L17" s="212"/>
    </row>
    <row r="18" spans="1:12" x14ac:dyDescent="0.25">
      <c r="A18" s="16"/>
      <c r="B18" s="17"/>
      <c r="C18" s="215"/>
      <c r="D18" s="215"/>
      <c r="E18" s="215"/>
      <c r="F18" s="212"/>
      <c r="G18" s="215"/>
      <c r="H18" s="212"/>
      <c r="I18" s="212"/>
      <c r="J18" s="212"/>
      <c r="K18" s="212"/>
      <c r="L18" s="212"/>
    </row>
    <row r="19" spans="1:12" s="2" customFormat="1" ht="27" customHeight="1" x14ac:dyDescent="0.25">
      <c r="A19" s="216" t="s">
        <v>596</v>
      </c>
      <c r="B19" s="217"/>
      <c r="C19" s="167"/>
      <c r="D19" s="167"/>
      <c r="E19" s="167"/>
      <c r="F19" s="15">
        <f>F7+F13</f>
        <v>2463155565</v>
      </c>
      <c r="G19" s="167"/>
      <c r="H19" s="15">
        <f>H7+H13</f>
        <v>27535087.175333336</v>
      </c>
      <c r="I19" s="15">
        <f>I7+I13</f>
        <v>27535087.175333336</v>
      </c>
      <c r="J19" s="15">
        <f>J7+J13</f>
        <v>3070685034.1636009</v>
      </c>
      <c r="K19" s="15">
        <v>0</v>
      </c>
      <c r="L19" s="15">
        <v>0</v>
      </c>
    </row>
    <row r="20" spans="1:12" x14ac:dyDescent="0.25">
      <c r="A20" s="18"/>
      <c r="B20" s="20"/>
      <c r="C20" s="218"/>
      <c r="D20" s="218"/>
      <c r="E20" s="218"/>
      <c r="F20" s="21"/>
      <c r="G20" s="218"/>
      <c r="H20" s="21"/>
      <c r="I20" s="21"/>
      <c r="J20" s="21"/>
      <c r="K20" s="21"/>
      <c r="L20" s="21"/>
    </row>
    <row r="21" spans="1:12" x14ac:dyDescent="0.25">
      <c r="A21" s="219" t="s">
        <v>597</v>
      </c>
      <c r="B21" s="219"/>
      <c r="C21" s="219"/>
      <c r="D21" s="219"/>
      <c r="E21" s="219"/>
      <c r="F21" s="219"/>
      <c r="G21" s="219"/>
      <c r="H21" s="219"/>
      <c r="I21" s="219"/>
      <c r="J21" s="219"/>
      <c r="K21" s="219"/>
      <c r="L21" s="219"/>
    </row>
    <row r="22" spans="1:12" x14ac:dyDescent="0.25">
      <c r="A22" s="220"/>
      <c r="B22" s="220"/>
      <c r="C22" s="220"/>
      <c r="D22" s="220"/>
      <c r="E22" s="220"/>
      <c r="F22" s="220"/>
      <c r="G22" s="220"/>
      <c r="H22" s="220"/>
      <c r="I22" s="220"/>
      <c r="J22" s="220"/>
      <c r="K22" s="220"/>
      <c r="L22" s="220"/>
    </row>
    <row r="23" spans="1:12" x14ac:dyDescent="0.25">
      <c r="A23" s="219"/>
      <c r="B23" s="219"/>
      <c r="C23" s="219"/>
      <c r="D23" s="219"/>
      <c r="E23" s="219"/>
      <c r="F23" s="219"/>
      <c r="G23" s="219"/>
      <c r="H23" s="219"/>
      <c r="I23" s="219"/>
      <c r="J23" s="219"/>
      <c r="K23" s="219"/>
      <c r="L23" s="219"/>
    </row>
    <row r="24" spans="1:12" x14ac:dyDescent="0.25">
      <c r="A24" s="220"/>
      <c r="B24" s="220"/>
      <c r="C24" s="220"/>
      <c r="D24" s="220"/>
      <c r="E24" s="220"/>
      <c r="F24" s="220"/>
      <c r="G24" s="220"/>
      <c r="H24" s="220"/>
      <c r="I24" s="220"/>
      <c r="J24" s="220"/>
      <c r="K24" s="220"/>
      <c r="L24" s="220"/>
    </row>
  </sheetData>
  <mergeCells count="10">
    <mergeCell ref="A13:B13"/>
    <mergeCell ref="A19:B19"/>
    <mergeCell ref="A21:L22"/>
    <mergeCell ref="A23:L24"/>
    <mergeCell ref="A2:L2"/>
    <mergeCell ref="A3:L3"/>
    <mergeCell ref="A4:L4"/>
    <mergeCell ref="A5:L5"/>
    <mergeCell ref="A6:B6"/>
    <mergeCell ref="A7:B7"/>
  </mergeCells>
  <printOptions horizontalCentered="1"/>
  <pageMargins left="0.31496062992125984" right="0.31496062992125984" top="0.74803149606299213" bottom="0.74803149606299213" header="0.31496062992125984" footer="0.31496062992125984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C8BB9-E883-4499-81D6-71F5B95992F1}">
  <dimension ref="A1:F71"/>
  <sheetViews>
    <sheetView topLeftCell="A2" workbookViewId="0">
      <pane ySplit="5" topLeftCell="A7" activePane="bottomLeft" state="frozen"/>
      <selection activeCell="A2" sqref="A2"/>
      <selection pane="bottomLeft" activeCell="J26" sqref="J26"/>
    </sheetView>
  </sheetViews>
  <sheetFormatPr baseColWidth="10" defaultRowHeight="15" x14ac:dyDescent="0.25"/>
  <cols>
    <col min="1" max="1" width="4.140625" customWidth="1"/>
    <col min="2" max="2" width="5.5703125" customWidth="1"/>
    <col min="3" max="3" width="74.5703125" customWidth="1"/>
    <col min="4" max="4" width="16.5703125" style="1" customWidth="1"/>
    <col min="5" max="5" width="14.7109375" style="1" customWidth="1"/>
    <col min="6" max="6" width="17.7109375" style="1" customWidth="1"/>
  </cols>
  <sheetData>
    <row r="1" spans="1:6" x14ac:dyDescent="0.25">
      <c r="A1" s="5"/>
      <c r="B1" s="5"/>
      <c r="C1" s="5"/>
      <c r="D1" s="6"/>
      <c r="E1" s="6"/>
      <c r="F1" s="6"/>
    </row>
    <row r="2" spans="1:6" s="2" customFormat="1" x14ac:dyDescent="0.25">
      <c r="A2" s="123" t="s">
        <v>1</v>
      </c>
      <c r="B2" s="122"/>
      <c r="C2" s="122"/>
      <c r="D2" s="122"/>
      <c r="E2" s="122"/>
      <c r="F2" s="121"/>
    </row>
    <row r="3" spans="1:6" s="2" customFormat="1" x14ac:dyDescent="0.25">
      <c r="A3" s="123" t="s">
        <v>250</v>
      </c>
      <c r="B3" s="122"/>
      <c r="C3" s="122"/>
      <c r="D3" s="122"/>
      <c r="E3" s="122"/>
      <c r="F3" s="121"/>
    </row>
    <row r="4" spans="1:6" s="2" customFormat="1" x14ac:dyDescent="0.25">
      <c r="A4" s="123" t="s">
        <v>249</v>
      </c>
      <c r="B4" s="122"/>
      <c r="C4" s="122"/>
      <c r="D4" s="122"/>
      <c r="E4" s="122"/>
      <c r="F4" s="121"/>
    </row>
    <row r="5" spans="1:6" s="2" customFormat="1" x14ac:dyDescent="0.25">
      <c r="A5" s="123" t="s">
        <v>2</v>
      </c>
      <c r="B5" s="122"/>
      <c r="C5" s="122"/>
      <c r="D5" s="122"/>
      <c r="E5" s="122"/>
      <c r="F5" s="121"/>
    </row>
    <row r="6" spans="1:6" s="2" customFormat="1" ht="18.75" customHeight="1" x14ac:dyDescent="0.25">
      <c r="A6" s="119" t="s">
        <v>3</v>
      </c>
      <c r="B6" s="118"/>
      <c r="C6" s="117"/>
      <c r="D6" s="88" t="s">
        <v>221</v>
      </c>
      <c r="E6" s="88" t="s">
        <v>220</v>
      </c>
      <c r="F6" s="88" t="s">
        <v>219</v>
      </c>
    </row>
    <row r="7" spans="1:6" x14ac:dyDescent="0.25">
      <c r="A7" s="115"/>
      <c r="B7" s="114" t="s">
        <v>248</v>
      </c>
      <c r="C7" s="113"/>
      <c r="D7" s="120">
        <v>70396417602</v>
      </c>
      <c r="E7" s="120">
        <v>70318795736.649994</v>
      </c>
      <c r="F7" s="120">
        <v>70318795736.649994</v>
      </c>
    </row>
    <row r="8" spans="1:6" x14ac:dyDescent="0.25">
      <c r="A8" s="16"/>
      <c r="B8" s="5"/>
      <c r="C8" s="17" t="s">
        <v>229</v>
      </c>
      <c r="D8" s="120">
        <v>35881004727.370003</v>
      </c>
      <c r="E8" s="120">
        <v>35864688888.220001</v>
      </c>
      <c r="F8" s="120">
        <v>35864688888.220001</v>
      </c>
    </row>
    <row r="9" spans="1:6" x14ac:dyDescent="0.25">
      <c r="A9" s="16"/>
      <c r="B9" s="5"/>
      <c r="C9" s="17" t="s">
        <v>218</v>
      </c>
      <c r="D9" s="120">
        <v>34643809874.629997</v>
      </c>
      <c r="E9" s="120">
        <v>34582503848.43</v>
      </c>
      <c r="F9" s="120">
        <v>34582503848.43</v>
      </c>
    </row>
    <row r="10" spans="1:6" x14ac:dyDescent="0.25">
      <c r="A10" s="16"/>
      <c r="B10" s="5"/>
      <c r="C10" s="17" t="s">
        <v>247</v>
      </c>
      <c r="D10" s="120">
        <v>-128397000</v>
      </c>
      <c r="E10" s="120">
        <v>-128397000</v>
      </c>
      <c r="F10" s="120">
        <v>-128397000</v>
      </c>
    </row>
    <row r="11" spans="1:6" x14ac:dyDescent="0.25">
      <c r="A11" s="16"/>
      <c r="B11" s="5"/>
      <c r="C11" s="17"/>
      <c r="D11" s="120"/>
      <c r="E11" s="120"/>
      <c r="F11" s="120"/>
    </row>
    <row r="12" spans="1:6" x14ac:dyDescent="0.25">
      <c r="A12" s="16"/>
      <c r="B12" s="5" t="s">
        <v>246</v>
      </c>
      <c r="C12" s="17"/>
      <c r="D12" s="120">
        <v>70396417601.880005</v>
      </c>
      <c r="E12" s="120">
        <v>70390728251.170013</v>
      </c>
      <c r="F12" s="120">
        <v>67596247908.600006</v>
      </c>
    </row>
    <row r="13" spans="1:6" x14ac:dyDescent="0.25">
      <c r="A13" s="16"/>
      <c r="B13" s="5"/>
      <c r="C13" s="17" t="s">
        <v>225</v>
      </c>
      <c r="D13" s="120">
        <v>35881004727.370003</v>
      </c>
      <c r="E13" s="120">
        <v>35915473403.230003</v>
      </c>
      <c r="F13" s="120">
        <v>33161791225.990002</v>
      </c>
    </row>
    <row r="14" spans="1:6" x14ac:dyDescent="0.25">
      <c r="A14" s="16"/>
      <c r="B14" s="5"/>
      <c r="C14" s="17" t="s">
        <v>214</v>
      </c>
      <c r="D14" s="120">
        <v>34515412874.510002</v>
      </c>
      <c r="E14" s="120">
        <v>34475254847.940002</v>
      </c>
      <c r="F14" s="120">
        <v>34434456682.610001</v>
      </c>
    </row>
    <row r="15" spans="1:6" x14ac:dyDescent="0.25">
      <c r="A15" s="16"/>
      <c r="B15" s="5"/>
      <c r="C15" s="17"/>
      <c r="D15" s="120"/>
      <c r="E15" s="120"/>
      <c r="F15" s="120"/>
    </row>
    <row r="16" spans="1:6" x14ac:dyDescent="0.25">
      <c r="A16" s="16"/>
      <c r="B16" s="5" t="s">
        <v>245</v>
      </c>
      <c r="C16" s="17"/>
      <c r="D16" s="120">
        <v>0</v>
      </c>
      <c r="E16" s="120">
        <v>0</v>
      </c>
      <c r="F16" s="120">
        <v>0</v>
      </c>
    </row>
    <row r="17" spans="1:6" x14ac:dyDescent="0.25">
      <c r="A17" s="16"/>
      <c r="B17" s="5"/>
      <c r="C17" s="17" t="s">
        <v>224</v>
      </c>
      <c r="D17" s="120">
        <v>0</v>
      </c>
      <c r="E17" s="120">
        <v>0</v>
      </c>
      <c r="F17" s="120">
        <v>0</v>
      </c>
    </row>
    <row r="18" spans="1:6" x14ac:dyDescent="0.25">
      <c r="A18" s="16"/>
      <c r="B18" s="5"/>
      <c r="C18" s="17" t="s">
        <v>213</v>
      </c>
      <c r="D18" s="120">
        <v>0</v>
      </c>
      <c r="E18" s="120">
        <v>0</v>
      </c>
      <c r="F18" s="120">
        <v>0</v>
      </c>
    </row>
    <row r="19" spans="1:6" x14ac:dyDescent="0.25">
      <c r="A19" s="16"/>
      <c r="B19" s="5"/>
      <c r="C19" s="17"/>
      <c r="D19" s="120"/>
      <c r="E19" s="120"/>
      <c r="F19" s="120"/>
    </row>
    <row r="20" spans="1:6" s="2" customFormat="1" x14ac:dyDescent="0.25">
      <c r="A20" s="13"/>
      <c r="B20" s="40" t="s">
        <v>244</v>
      </c>
      <c r="C20" s="14"/>
      <c r="D20" s="109">
        <v>0.1199951171875</v>
      </c>
      <c r="E20" s="109">
        <v>-71932514.520019531</v>
      </c>
      <c r="F20" s="109">
        <v>2722547828.0499878</v>
      </c>
    </row>
    <row r="21" spans="1:6" s="2" customFormat="1" x14ac:dyDescent="0.25">
      <c r="A21" s="13"/>
      <c r="B21" s="40" t="s">
        <v>243</v>
      </c>
      <c r="C21" s="14"/>
      <c r="D21" s="109">
        <v>128397000.11999512</v>
      </c>
      <c r="E21" s="109">
        <v>56464485.479980469</v>
      </c>
      <c r="F21" s="109">
        <v>2850944828.0499878</v>
      </c>
    </row>
    <row r="22" spans="1:6" s="2" customFormat="1" x14ac:dyDescent="0.25">
      <c r="A22" s="13"/>
      <c r="B22" s="40" t="s">
        <v>242</v>
      </c>
      <c r="C22" s="14"/>
      <c r="D22" s="109">
        <v>128397000.11999512</v>
      </c>
      <c r="E22" s="109">
        <v>56464485.479980469</v>
      </c>
      <c r="F22" s="109">
        <v>2850944828.0499878</v>
      </c>
    </row>
    <row r="23" spans="1:6" x14ac:dyDescent="0.25">
      <c r="A23" s="18"/>
      <c r="B23" s="19"/>
      <c r="C23" s="20"/>
      <c r="D23" s="21"/>
      <c r="E23" s="21"/>
      <c r="F23" s="21"/>
    </row>
    <row r="24" spans="1:6" ht="6" customHeight="1" x14ac:dyDescent="0.25">
      <c r="A24" s="5"/>
      <c r="B24" s="5"/>
      <c r="C24" s="5"/>
      <c r="D24" s="6"/>
      <c r="E24" s="6"/>
      <c r="F24" s="6"/>
    </row>
    <row r="25" spans="1:6" s="2" customFormat="1" ht="18" customHeight="1" x14ac:dyDescent="0.25">
      <c r="A25" s="119" t="s">
        <v>3</v>
      </c>
      <c r="B25" s="118"/>
      <c r="C25" s="117"/>
      <c r="D25" s="88" t="s">
        <v>241</v>
      </c>
      <c r="E25" s="88" t="s">
        <v>220</v>
      </c>
      <c r="F25" s="88" t="s">
        <v>240</v>
      </c>
    </row>
    <row r="26" spans="1:6" x14ac:dyDescent="0.25">
      <c r="A26" s="115"/>
      <c r="B26" s="114" t="s">
        <v>239</v>
      </c>
      <c r="C26" s="113"/>
      <c r="D26" s="111">
        <v>306516729</v>
      </c>
      <c r="E26" s="110">
        <v>295381972.29000002</v>
      </c>
      <c r="F26" s="110">
        <v>295381972.29000002</v>
      </c>
    </row>
    <row r="27" spans="1:6" x14ac:dyDescent="0.25">
      <c r="A27" s="16"/>
      <c r="B27" s="5"/>
      <c r="C27" s="17" t="s">
        <v>238</v>
      </c>
      <c r="D27" s="110">
        <v>22877194</v>
      </c>
      <c r="E27" s="110">
        <v>50364259.140000001</v>
      </c>
      <c r="F27" s="110">
        <v>50364259.140000001</v>
      </c>
    </row>
    <row r="28" spans="1:6" x14ac:dyDescent="0.25">
      <c r="A28" s="16"/>
      <c r="B28" s="5"/>
      <c r="C28" s="17" t="s">
        <v>237</v>
      </c>
      <c r="D28" s="110">
        <v>283639535</v>
      </c>
      <c r="E28" s="110">
        <v>245017713.15000001</v>
      </c>
      <c r="F28" s="110">
        <v>245017713.15000001</v>
      </c>
    </row>
    <row r="29" spans="1:6" x14ac:dyDescent="0.25">
      <c r="A29" s="16"/>
      <c r="B29" s="5"/>
      <c r="C29" s="17"/>
      <c r="D29" s="110"/>
      <c r="E29" s="110"/>
      <c r="F29" s="110"/>
    </row>
    <row r="30" spans="1:6" s="2" customFormat="1" x14ac:dyDescent="0.25">
      <c r="A30" s="13"/>
      <c r="B30" s="40" t="s">
        <v>236</v>
      </c>
      <c r="C30" s="14"/>
      <c r="D30" s="109">
        <v>434913729.11999512</v>
      </c>
      <c r="E30" s="109">
        <v>351846457.76998049</v>
      </c>
      <c r="F30" s="109">
        <v>3146326800.3399878</v>
      </c>
    </row>
    <row r="31" spans="1:6" x14ac:dyDescent="0.25">
      <c r="A31" s="18"/>
      <c r="B31" s="19"/>
      <c r="C31" s="20"/>
      <c r="D31" s="21"/>
      <c r="E31" s="21"/>
      <c r="F31" s="21"/>
    </row>
    <row r="32" spans="1:6" ht="6" customHeight="1" x14ac:dyDescent="0.25">
      <c r="A32" s="5"/>
      <c r="B32" s="5"/>
      <c r="C32" s="5"/>
      <c r="D32" s="6"/>
      <c r="E32" s="6"/>
      <c r="F32" s="6"/>
    </row>
    <row r="33" spans="1:6" s="2" customFormat="1" ht="18" customHeight="1" x14ac:dyDescent="0.25">
      <c r="A33" s="119" t="s">
        <v>3</v>
      </c>
      <c r="B33" s="118"/>
      <c r="C33" s="117"/>
      <c r="D33" s="88" t="s">
        <v>221</v>
      </c>
      <c r="E33" s="88" t="s">
        <v>220</v>
      </c>
      <c r="F33" s="88" t="s">
        <v>219</v>
      </c>
    </row>
    <row r="34" spans="1:6" x14ac:dyDescent="0.25">
      <c r="A34" s="115"/>
      <c r="B34" s="114" t="s">
        <v>235</v>
      </c>
      <c r="C34" s="113"/>
      <c r="D34" s="111">
        <v>0</v>
      </c>
      <c r="E34" s="111">
        <v>0</v>
      </c>
      <c r="F34" s="111">
        <v>0</v>
      </c>
    </row>
    <row r="35" spans="1:6" x14ac:dyDescent="0.25">
      <c r="A35" s="16"/>
      <c r="B35" s="5"/>
      <c r="C35" s="17" t="s">
        <v>234</v>
      </c>
      <c r="D35" s="110">
        <v>0</v>
      </c>
      <c r="E35" s="110">
        <v>0</v>
      </c>
      <c r="F35" s="110">
        <v>0</v>
      </c>
    </row>
    <row r="36" spans="1:6" x14ac:dyDescent="0.25">
      <c r="A36" s="16"/>
      <c r="B36" s="5"/>
      <c r="C36" s="17" t="s">
        <v>233</v>
      </c>
      <c r="D36" s="110">
        <v>0</v>
      </c>
      <c r="E36" s="110">
        <v>0</v>
      </c>
      <c r="F36" s="110">
        <v>0</v>
      </c>
    </row>
    <row r="37" spans="1:6" x14ac:dyDescent="0.25">
      <c r="A37" s="16"/>
      <c r="B37" s="5"/>
      <c r="C37" s="17"/>
      <c r="D37" s="110"/>
      <c r="E37" s="110"/>
      <c r="F37" s="110"/>
    </row>
    <row r="38" spans="1:6" x14ac:dyDescent="0.25">
      <c r="A38" s="16"/>
      <c r="B38" s="5" t="s">
        <v>232</v>
      </c>
      <c r="C38" s="17"/>
      <c r="D38" s="110">
        <v>128397000</v>
      </c>
      <c r="E38" s="110">
        <v>128397000</v>
      </c>
      <c r="F38" s="110">
        <v>128397000</v>
      </c>
    </row>
    <row r="39" spans="1:6" x14ac:dyDescent="0.25">
      <c r="A39" s="16"/>
      <c r="B39" s="5"/>
      <c r="C39" s="17" t="s">
        <v>226</v>
      </c>
      <c r="D39" s="110">
        <v>0</v>
      </c>
      <c r="E39" s="110">
        <v>21148000</v>
      </c>
      <c r="F39" s="110">
        <v>21148000</v>
      </c>
    </row>
    <row r="40" spans="1:6" x14ac:dyDescent="0.25">
      <c r="A40" s="16"/>
      <c r="B40" s="5"/>
      <c r="C40" s="17" t="s">
        <v>231</v>
      </c>
      <c r="D40" s="110">
        <v>128397000</v>
      </c>
      <c r="E40" s="110">
        <v>107249000</v>
      </c>
      <c r="F40" s="110">
        <v>107249000</v>
      </c>
    </row>
    <row r="41" spans="1:6" x14ac:dyDescent="0.25">
      <c r="A41" s="16"/>
      <c r="B41" s="5"/>
      <c r="C41" s="17"/>
      <c r="D41" s="110"/>
      <c r="E41" s="110"/>
      <c r="F41" s="110"/>
    </row>
    <row r="42" spans="1:6" s="2" customFormat="1" x14ac:dyDescent="0.25">
      <c r="A42" s="13"/>
      <c r="B42" s="40" t="s">
        <v>230</v>
      </c>
      <c r="C42" s="14"/>
      <c r="D42" s="109">
        <v>-128397000</v>
      </c>
      <c r="E42" s="109">
        <v>-128397000</v>
      </c>
      <c r="F42" s="109">
        <v>-128397000</v>
      </c>
    </row>
    <row r="43" spans="1:6" x14ac:dyDescent="0.25">
      <c r="A43" s="18"/>
      <c r="B43" s="19"/>
      <c r="C43" s="20"/>
      <c r="D43" s="21"/>
      <c r="E43" s="21"/>
      <c r="F43" s="21"/>
    </row>
    <row r="44" spans="1:6" ht="6" customHeight="1" x14ac:dyDescent="0.25">
      <c r="A44" s="5"/>
      <c r="B44" s="5"/>
      <c r="C44" s="5"/>
      <c r="D44" s="6"/>
      <c r="E44" s="6"/>
      <c r="F44" s="6"/>
    </row>
    <row r="45" spans="1:6" s="2" customFormat="1" ht="18" customHeight="1" x14ac:dyDescent="0.25">
      <c r="A45" s="119" t="s">
        <v>3</v>
      </c>
      <c r="B45" s="118"/>
      <c r="C45" s="117"/>
      <c r="D45" s="88" t="s">
        <v>221</v>
      </c>
      <c r="E45" s="88" t="s">
        <v>220</v>
      </c>
      <c r="F45" s="88" t="s">
        <v>219</v>
      </c>
    </row>
    <row r="46" spans="1:6" x14ac:dyDescent="0.25">
      <c r="A46" s="115"/>
      <c r="B46" s="114" t="s">
        <v>229</v>
      </c>
      <c r="C46" s="113"/>
      <c r="D46" s="111">
        <v>35881004727.370003</v>
      </c>
      <c r="E46" s="111">
        <v>35864688888.220001</v>
      </c>
      <c r="F46" s="111">
        <v>35864688888.220001</v>
      </c>
    </row>
    <row r="47" spans="1:6" x14ac:dyDescent="0.25">
      <c r="A47" s="16"/>
      <c r="B47" s="5" t="s">
        <v>228</v>
      </c>
      <c r="C47" s="17"/>
      <c r="D47" s="110">
        <v>0</v>
      </c>
      <c r="E47" s="110">
        <v>-21148000</v>
      </c>
      <c r="F47" s="110">
        <v>-21148000</v>
      </c>
    </row>
    <row r="48" spans="1:6" x14ac:dyDescent="0.25">
      <c r="A48" s="16"/>
      <c r="B48" s="5"/>
      <c r="C48" s="17" t="s">
        <v>227</v>
      </c>
      <c r="D48" s="110">
        <v>0</v>
      </c>
      <c r="E48" s="110">
        <v>0</v>
      </c>
      <c r="F48" s="110">
        <v>0</v>
      </c>
    </row>
    <row r="49" spans="1:6" x14ac:dyDescent="0.25">
      <c r="A49" s="16"/>
      <c r="B49" s="5"/>
      <c r="C49" s="17" t="s">
        <v>226</v>
      </c>
      <c r="D49" s="110">
        <v>0</v>
      </c>
      <c r="E49" s="110">
        <v>21148000</v>
      </c>
      <c r="F49" s="110">
        <v>21148000</v>
      </c>
    </row>
    <row r="50" spans="1:6" x14ac:dyDescent="0.25">
      <c r="A50" s="16"/>
      <c r="B50" s="5"/>
      <c r="C50" s="17"/>
      <c r="D50" s="110"/>
      <c r="E50" s="110"/>
      <c r="F50" s="110"/>
    </row>
    <row r="51" spans="1:6" x14ac:dyDescent="0.25">
      <c r="A51" s="16"/>
      <c r="B51" s="5" t="s">
        <v>225</v>
      </c>
      <c r="C51" s="17"/>
      <c r="D51" s="110">
        <v>35881004727.370003</v>
      </c>
      <c r="E51" s="110">
        <v>35915473403.230003</v>
      </c>
      <c r="F51" s="110">
        <v>33161791225.990002</v>
      </c>
    </row>
    <row r="52" spans="1:6" x14ac:dyDescent="0.25">
      <c r="A52" s="16"/>
      <c r="B52" s="5"/>
      <c r="C52" s="17"/>
      <c r="D52" s="110"/>
      <c r="E52" s="110"/>
      <c r="F52" s="110"/>
    </row>
    <row r="53" spans="1:6" x14ac:dyDescent="0.25">
      <c r="A53" s="16"/>
      <c r="B53" s="5" t="s">
        <v>224</v>
      </c>
      <c r="C53" s="17"/>
      <c r="D53" s="110">
        <v>0</v>
      </c>
      <c r="E53" s="110">
        <v>0</v>
      </c>
      <c r="F53" s="110">
        <v>0</v>
      </c>
    </row>
    <row r="54" spans="1:6" x14ac:dyDescent="0.25">
      <c r="A54" s="16"/>
      <c r="B54" s="5"/>
      <c r="C54" s="17"/>
      <c r="D54" s="110"/>
      <c r="E54" s="110"/>
      <c r="F54" s="110"/>
    </row>
    <row r="55" spans="1:6" s="2" customFormat="1" x14ac:dyDescent="0.25">
      <c r="A55" s="13"/>
      <c r="B55" s="40" t="s">
        <v>223</v>
      </c>
      <c r="C55" s="14"/>
      <c r="D55" s="109">
        <v>0</v>
      </c>
      <c r="E55" s="109">
        <v>-71932515.010002136</v>
      </c>
      <c r="F55" s="109">
        <v>2681749662.2299995</v>
      </c>
    </row>
    <row r="56" spans="1:6" s="2" customFormat="1" x14ac:dyDescent="0.25">
      <c r="A56" s="13"/>
      <c r="B56" s="40" t="s">
        <v>222</v>
      </c>
      <c r="C56" s="14"/>
      <c r="D56" s="109">
        <v>0</v>
      </c>
      <c r="E56" s="109">
        <v>-50784515.010002136</v>
      </c>
      <c r="F56" s="109">
        <v>2702897662.2299995</v>
      </c>
    </row>
    <row r="57" spans="1:6" x14ac:dyDescent="0.25">
      <c r="A57" s="18"/>
      <c r="B57" s="19"/>
      <c r="C57" s="20"/>
      <c r="D57" s="21"/>
      <c r="E57" s="21"/>
      <c r="F57" s="21"/>
    </row>
    <row r="58" spans="1:6" ht="6" customHeight="1" x14ac:dyDescent="0.25">
      <c r="A58" s="5"/>
      <c r="B58" s="5"/>
      <c r="C58" s="5"/>
      <c r="D58" s="6"/>
      <c r="E58" s="6"/>
      <c r="F58" s="6"/>
    </row>
    <row r="59" spans="1:6" s="2" customFormat="1" ht="18" customHeight="1" x14ac:dyDescent="0.25">
      <c r="A59" s="119" t="s">
        <v>3</v>
      </c>
      <c r="B59" s="118"/>
      <c r="C59" s="117"/>
      <c r="D59" s="88" t="s">
        <v>221</v>
      </c>
      <c r="E59" s="88" t="s">
        <v>220</v>
      </c>
      <c r="F59" s="116" t="s">
        <v>219</v>
      </c>
    </row>
    <row r="60" spans="1:6" x14ac:dyDescent="0.25">
      <c r="A60" s="115"/>
      <c r="B60" s="114" t="s">
        <v>218</v>
      </c>
      <c r="C60" s="113"/>
      <c r="D60" s="111">
        <v>34643809874.629997</v>
      </c>
      <c r="E60" s="112">
        <v>34582503848.43</v>
      </c>
      <c r="F60" s="111">
        <v>34582503848.43</v>
      </c>
    </row>
    <row r="61" spans="1:6" x14ac:dyDescent="0.25">
      <c r="A61" s="16"/>
      <c r="B61" s="5" t="s">
        <v>217</v>
      </c>
      <c r="C61" s="17"/>
      <c r="D61" s="110">
        <v>-128397000</v>
      </c>
      <c r="E61" s="110">
        <v>-107249000</v>
      </c>
      <c r="F61" s="110">
        <v>-107249000</v>
      </c>
    </row>
    <row r="62" spans="1:6" x14ac:dyDescent="0.25">
      <c r="A62" s="16"/>
      <c r="B62" s="5"/>
      <c r="C62" s="17" t="s">
        <v>216</v>
      </c>
      <c r="D62" s="110">
        <v>0</v>
      </c>
      <c r="E62" s="110">
        <v>0</v>
      </c>
      <c r="F62" s="110">
        <v>0</v>
      </c>
    </row>
    <row r="63" spans="1:6" x14ac:dyDescent="0.25">
      <c r="A63" s="16"/>
      <c r="B63" s="5"/>
      <c r="C63" s="17" t="s">
        <v>215</v>
      </c>
      <c r="D63" s="110">
        <v>128397000</v>
      </c>
      <c r="E63" s="110">
        <v>107249000</v>
      </c>
      <c r="F63" s="110">
        <v>107249000</v>
      </c>
    </row>
    <row r="64" spans="1:6" x14ac:dyDescent="0.25">
      <c r="A64" s="16"/>
      <c r="B64" s="5"/>
      <c r="C64" s="17"/>
      <c r="D64" s="110"/>
      <c r="E64" s="110"/>
      <c r="F64" s="110"/>
    </row>
    <row r="65" spans="1:6" x14ac:dyDescent="0.25">
      <c r="A65" s="16"/>
      <c r="B65" s="5" t="s">
        <v>214</v>
      </c>
      <c r="C65" s="17"/>
      <c r="D65" s="110">
        <v>34515412874.510002</v>
      </c>
      <c r="E65" s="110">
        <v>34475254847.940002</v>
      </c>
      <c r="F65" s="110">
        <v>34434456682.610001</v>
      </c>
    </row>
    <row r="66" spans="1:6" x14ac:dyDescent="0.25">
      <c r="A66" s="16"/>
      <c r="B66" s="5"/>
      <c r="C66" s="17"/>
      <c r="D66" s="110"/>
      <c r="E66" s="110"/>
      <c r="F66" s="110"/>
    </row>
    <row r="67" spans="1:6" x14ac:dyDescent="0.25">
      <c r="A67" s="16"/>
      <c r="B67" s="5" t="s">
        <v>213</v>
      </c>
      <c r="C67" s="17"/>
      <c r="D67" s="110">
        <v>0</v>
      </c>
      <c r="E67" s="110">
        <v>0</v>
      </c>
      <c r="F67" s="110">
        <v>0</v>
      </c>
    </row>
    <row r="68" spans="1:6" x14ac:dyDescent="0.25">
      <c r="A68" s="16"/>
      <c r="B68" s="5"/>
      <c r="C68" s="17"/>
      <c r="D68" s="110"/>
      <c r="E68" s="110"/>
      <c r="F68" s="110"/>
    </row>
    <row r="69" spans="1:6" s="2" customFormat="1" x14ac:dyDescent="0.25">
      <c r="A69" s="13"/>
      <c r="B69" s="40" t="s">
        <v>212</v>
      </c>
      <c r="C69" s="14"/>
      <c r="D69" s="109">
        <v>0.1199951171875</v>
      </c>
      <c r="E69" s="109">
        <v>0.48999786376953125</v>
      </c>
      <c r="F69" s="109">
        <v>40798165.819999695</v>
      </c>
    </row>
    <row r="70" spans="1:6" s="2" customFormat="1" x14ac:dyDescent="0.25">
      <c r="A70" s="13"/>
      <c r="B70" s="40" t="s">
        <v>211</v>
      </c>
      <c r="C70" s="14"/>
      <c r="D70" s="109">
        <v>128397000.11999512</v>
      </c>
      <c r="E70" s="109">
        <v>107249000.48999786</v>
      </c>
      <c r="F70" s="109">
        <v>148047165.81999969</v>
      </c>
    </row>
    <row r="71" spans="1:6" x14ac:dyDescent="0.25">
      <c r="A71" s="18"/>
      <c r="B71" s="19"/>
      <c r="C71" s="20"/>
      <c r="D71" s="108"/>
      <c r="E71" s="108"/>
      <c r="F71" s="108"/>
    </row>
  </sheetData>
  <mergeCells count="9">
    <mergeCell ref="A33:C33"/>
    <mergeCell ref="A45:C45"/>
    <mergeCell ref="A59:C59"/>
    <mergeCell ref="A2:F2"/>
    <mergeCell ref="A3:F3"/>
    <mergeCell ref="A4:F4"/>
    <mergeCell ref="A5:F5"/>
    <mergeCell ref="A6:C6"/>
    <mergeCell ref="A25:C25"/>
  </mergeCells>
  <printOptions horizontalCentered="1"/>
  <pageMargins left="0.31496062992125984" right="0.31496062992125984" top="0.35433070866141736" bottom="0.35433070866141736" header="0.31496062992125984" footer="0.31496062992125984"/>
  <pageSetup scale="7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AD223-8CE7-428E-A72C-633A8D248129}">
  <sheetPr>
    <pageSetUpPr fitToPage="1"/>
  </sheetPr>
  <dimension ref="A2:I80"/>
  <sheetViews>
    <sheetView topLeftCell="A2" zoomScaleNormal="100" workbookViewId="0">
      <pane xSplit="3" ySplit="6" topLeftCell="D8" activePane="bottomRight" state="frozen"/>
      <selection activeCell="I83" sqref="I83"/>
      <selection pane="topRight" activeCell="I83" sqref="I83"/>
      <selection pane="bottomLeft" activeCell="I83" sqref="I83"/>
      <selection pane="bottomRight" activeCell="G26" sqref="G26"/>
    </sheetView>
  </sheetViews>
  <sheetFormatPr baseColWidth="10" defaultRowHeight="15" customHeight="1" x14ac:dyDescent="0.2"/>
  <cols>
    <col min="1" max="2" width="4.140625" style="5" customWidth="1"/>
    <col min="3" max="3" width="63.140625" style="5" customWidth="1"/>
    <col min="4" max="4" width="17.28515625" style="153" customWidth="1"/>
    <col min="5" max="5" width="16" style="153" customWidth="1"/>
    <col min="6" max="6" width="15.7109375" style="153" customWidth="1"/>
    <col min="7" max="7" width="14.7109375" style="153" customWidth="1"/>
    <col min="8" max="8" width="15.5703125" style="153" customWidth="1"/>
    <col min="9" max="9" width="16.140625" style="153" customWidth="1"/>
    <col min="10" max="16384" width="11.42578125" style="5"/>
  </cols>
  <sheetData>
    <row r="2" spans="1:9" ht="15" customHeight="1" x14ac:dyDescent="0.2">
      <c r="A2" s="124" t="s">
        <v>1</v>
      </c>
      <c r="B2" s="124"/>
      <c r="C2" s="124"/>
      <c r="D2" s="124"/>
      <c r="E2" s="124"/>
      <c r="F2" s="124"/>
      <c r="G2" s="124"/>
      <c r="H2" s="124"/>
      <c r="I2" s="124"/>
    </row>
    <row r="3" spans="1:9" ht="15" customHeight="1" x14ac:dyDescent="0.2">
      <c r="A3" s="124" t="s">
        <v>251</v>
      </c>
      <c r="B3" s="124"/>
      <c r="C3" s="124"/>
      <c r="D3" s="124"/>
      <c r="E3" s="124"/>
      <c r="F3" s="124"/>
      <c r="G3" s="124"/>
      <c r="H3" s="124"/>
      <c r="I3" s="124"/>
    </row>
    <row r="4" spans="1:9" ht="15" customHeight="1" x14ac:dyDescent="0.2">
      <c r="A4" s="124" t="s">
        <v>252</v>
      </c>
      <c r="B4" s="124"/>
      <c r="C4" s="124"/>
      <c r="D4" s="124"/>
      <c r="E4" s="124"/>
      <c r="F4" s="124"/>
      <c r="G4" s="124"/>
      <c r="H4" s="124"/>
      <c r="I4" s="124"/>
    </row>
    <row r="5" spans="1:9" ht="15" customHeight="1" x14ac:dyDescent="0.2">
      <c r="A5" s="124" t="s">
        <v>2</v>
      </c>
      <c r="B5" s="124"/>
      <c r="C5" s="124"/>
      <c r="D5" s="124"/>
      <c r="E5" s="124"/>
      <c r="F5" s="124"/>
      <c r="G5" s="124"/>
      <c r="H5" s="124"/>
      <c r="I5" s="124"/>
    </row>
    <row r="6" spans="1:9" ht="15" customHeight="1" x14ac:dyDescent="0.2">
      <c r="A6" s="125" t="s">
        <v>3</v>
      </c>
      <c r="B6" s="125"/>
      <c r="C6" s="125"/>
      <c r="D6" s="126" t="s">
        <v>253</v>
      </c>
      <c r="E6" s="126"/>
      <c r="F6" s="126"/>
      <c r="G6" s="126"/>
      <c r="H6" s="126"/>
      <c r="I6" s="127" t="s">
        <v>254</v>
      </c>
    </row>
    <row r="7" spans="1:9" ht="24" x14ac:dyDescent="0.2">
      <c r="A7" s="125"/>
      <c r="B7" s="125"/>
      <c r="C7" s="125"/>
      <c r="D7" s="128" t="s">
        <v>255</v>
      </c>
      <c r="E7" s="128" t="s">
        <v>256</v>
      </c>
      <c r="F7" s="129" t="s">
        <v>257</v>
      </c>
      <c r="G7" s="129" t="s">
        <v>220</v>
      </c>
      <c r="H7" s="128" t="s">
        <v>258</v>
      </c>
      <c r="I7" s="127"/>
    </row>
    <row r="8" spans="1:9" s="40" customFormat="1" ht="15" customHeight="1" x14ac:dyDescent="0.2">
      <c r="A8" s="9" t="s">
        <v>259</v>
      </c>
      <c r="B8" s="10"/>
      <c r="C8" s="11"/>
      <c r="D8" s="130"/>
      <c r="E8" s="130"/>
      <c r="F8" s="131"/>
      <c r="G8" s="130"/>
      <c r="H8" s="130"/>
      <c r="I8" s="131"/>
    </row>
    <row r="9" spans="1:9" ht="15" customHeight="1" x14ac:dyDescent="0.2">
      <c r="A9" s="132"/>
      <c r="B9" s="5" t="s">
        <v>260</v>
      </c>
      <c r="C9" s="17"/>
      <c r="D9" s="133">
        <v>3975144342</v>
      </c>
      <c r="E9" s="134">
        <v>0</v>
      </c>
      <c r="F9" s="135">
        <v>3975144342</v>
      </c>
      <c r="G9" s="133">
        <v>4042286653.0300002</v>
      </c>
      <c r="H9" s="133">
        <v>4042286653.0300002</v>
      </c>
      <c r="I9" s="135">
        <v>67142311.03000021</v>
      </c>
    </row>
    <row r="10" spans="1:9" ht="15" customHeight="1" x14ac:dyDescent="0.2">
      <c r="A10" s="132"/>
      <c r="B10" s="5" t="s">
        <v>261</v>
      </c>
      <c r="C10" s="17"/>
      <c r="D10" s="133">
        <v>0</v>
      </c>
      <c r="E10" s="134">
        <v>0</v>
      </c>
      <c r="F10" s="134">
        <v>0</v>
      </c>
      <c r="G10" s="133">
        <v>0</v>
      </c>
      <c r="H10" s="133">
        <v>0</v>
      </c>
      <c r="I10" s="134">
        <v>0</v>
      </c>
    </row>
    <row r="11" spans="1:9" ht="15" customHeight="1" x14ac:dyDescent="0.2">
      <c r="A11" s="132"/>
      <c r="B11" s="5" t="s">
        <v>262</v>
      </c>
      <c r="C11" s="17"/>
      <c r="D11" s="133">
        <v>0</v>
      </c>
      <c r="E11" s="134">
        <v>0</v>
      </c>
      <c r="F11" s="134">
        <v>0</v>
      </c>
      <c r="G11" s="133">
        <v>0</v>
      </c>
      <c r="H11" s="133">
        <v>0</v>
      </c>
      <c r="I11" s="134">
        <v>0</v>
      </c>
    </row>
    <row r="12" spans="1:9" ht="15" customHeight="1" x14ac:dyDescent="0.2">
      <c r="A12" s="132"/>
      <c r="B12" s="5" t="s">
        <v>263</v>
      </c>
      <c r="C12" s="17"/>
      <c r="D12" s="133">
        <v>2826297130</v>
      </c>
      <c r="E12" s="134">
        <v>0</v>
      </c>
      <c r="F12" s="135">
        <v>2826297130</v>
      </c>
      <c r="G12" s="133">
        <v>2906158382</v>
      </c>
      <c r="H12" s="133">
        <v>2906158382</v>
      </c>
      <c r="I12" s="136">
        <v>79861252</v>
      </c>
    </row>
    <row r="13" spans="1:9" s="137" customFormat="1" ht="15" customHeight="1" x14ac:dyDescent="0.2">
      <c r="A13" s="132"/>
      <c r="B13" s="5" t="s">
        <v>264</v>
      </c>
      <c r="C13" s="17"/>
      <c r="D13" s="133">
        <v>732612826</v>
      </c>
      <c r="E13" s="134">
        <v>0</v>
      </c>
      <c r="F13" s="135">
        <v>732612826</v>
      </c>
      <c r="G13" s="133">
        <v>521372200.67000002</v>
      </c>
      <c r="H13" s="133">
        <v>521372200.67000002</v>
      </c>
      <c r="I13" s="136">
        <v>-211240625.32999998</v>
      </c>
    </row>
    <row r="14" spans="1:9" ht="15" customHeight="1" x14ac:dyDescent="0.2">
      <c r="A14" s="132"/>
      <c r="B14" s="5" t="s">
        <v>265</v>
      </c>
      <c r="C14" s="17"/>
      <c r="D14" s="133">
        <v>154791439</v>
      </c>
      <c r="E14" s="134">
        <v>0</v>
      </c>
      <c r="F14" s="135">
        <v>154791439</v>
      </c>
      <c r="G14" s="133">
        <v>120603139.52</v>
      </c>
      <c r="H14" s="133">
        <v>120603139.52</v>
      </c>
      <c r="I14" s="136">
        <v>-34188299.480000004</v>
      </c>
    </row>
    <row r="15" spans="1:9" ht="15" customHeight="1" x14ac:dyDescent="0.2">
      <c r="A15" s="132"/>
      <c r="B15" s="5" t="s">
        <v>266</v>
      </c>
      <c r="C15" s="17"/>
      <c r="D15" s="133">
        <v>0</v>
      </c>
      <c r="E15" s="134">
        <v>0</v>
      </c>
      <c r="F15" s="134">
        <v>0</v>
      </c>
      <c r="G15" s="133">
        <v>0</v>
      </c>
      <c r="H15" s="133">
        <v>0</v>
      </c>
      <c r="I15" s="134">
        <v>0</v>
      </c>
    </row>
    <row r="16" spans="1:9" ht="15" customHeight="1" x14ac:dyDescent="0.2">
      <c r="A16" s="16"/>
      <c r="B16" s="5" t="s">
        <v>267</v>
      </c>
      <c r="C16" s="17"/>
      <c r="D16" s="134">
        <v>26195382181</v>
      </c>
      <c r="E16" s="134">
        <v>0</v>
      </c>
      <c r="F16" s="134">
        <v>26195382181</v>
      </c>
      <c r="G16" s="134">
        <v>26215900188</v>
      </c>
      <c r="H16" s="133">
        <v>26215900188</v>
      </c>
      <c r="I16" s="134">
        <v>20518007</v>
      </c>
    </row>
    <row r="17" spans="1:9" ht="15" customHeight="1" x14ac:dyDescent="0.2">
      <c r="A17" s="16"/>
      <c r="B17" s="5" t="s">
        <v>268</v>
      </c>
      <c r="C17" s="17"/>
      <c r="D17" s="134"/>
      <c r="E17" s="134"/>
      <c r="F17" s="135"/>
      <c r="G17" s="134"/>
      <c r="H17" s="133"/>
      <c r="I17" s="136"/>
    </row>
    <row r="18" spans="1:9" ht="15" customHeight="1" x14ac:dyDescent="0.2">
      <c r="A18" s="132"/>
      <c r="C18" s="17" t="s">
        <v>269</v>
      </c>
      <c r="D18" s="133">
        <v>20344673028</v>
      </c>
      <c r="E18" s="134">
        <v>0</v>
      </c>
      <c r="F18" s="135">
        <v>20344673028</v>
      </c>
      <c r="G18" s="133">
        <v>20147560827</v>
      </c>
      <c r="H18" s="133">
        <v>20147560827</v>
      </c>
      <c r="I18" s="135">
        <v>-197112201</v>
      </c>
    </row>
    <row r="19" spans="1:9" ht="15" customHeight="1" x14ac:dyDescent="0.2">
      <c r="A19" s="132"/>
      <c r="C19" s="17" t="s">
        <v>270</v>
      </c>
      <c r="D19" s="133">
        <v>1144315731</v>
      </c>
      <c r="E19" s="134">
        <v>0</v>
      </c>
      <c r="F19" s="135">
        <v>1144315731</v>
      </c>
      <c r="G19" s="133">
        <v>1111403981</v>
      </c>
      <c r="H19" s="133">
        <v>1111403981</v>
      </c>
      <c r="I19" s="135">
        <v>-32911750</v>
      </c>
    </row>
    <row r="20" spans="1:9" ht="15" customHeight="1" x14ac:dyDescent="0.2">
      <c r="A20" s="132"/>
      <c r="C20" s="17" t="s">
        <v>271</v>
      </c>
      <c r="D20" s="133">
        <v>1205750313</v>
      </c>
      <c r="E20" s="134">
        <v>0</v>
      </c>
      <c r="F20" s="135">
        <v>1205750313</v>
      </c>
      <c r="G20" s="133">
        <v>1179337146</v>
      </c>
      <c r="H20" s="133">
        <v>1179337146</v>
      </c>
      <c r="I20" s="135">
        <v>-26413167</v>
      </c>
    </row>
    <row r="21" spans="1:9" ht="15" customHeight="1" x14ac:dyDescent="0.2">
      <c r="A21" s="132"/>
      <c r="C21" s="17" t="s">
        <v>272</v>
      </c>
      <c r="D21" s="133">
        <v>0</v>
      </c>
      <c r="E21" s="134">
        <v>0</v>
      </c>
      <c r="F21" s="134">
        <v>0</v>
      </c>
      <c r="G21" s="133">
        <v>0</v>
      </c>
      <c r="H21" s="133">
        <v>0</v>
      </c>
      <c r="I21" s="134">
        <v>0</v>
      </c>
    </row>
    <row r="22" spans="1:9" ht="15" customHeight="1" x14ac:dyDescent="0.2">
      <c r="A22" s="132"/>
      <c r="C22" s="17" t="s">
        <v>273</v>
      </c>
      <c r="D22" s="133">
        <v>0</v>
      </c>
      <c r="E22" s="134">
        <v>0</v>
      </c>
      <c r="F22" s="134">
        <v>0</v>
      </c>
      <c r="G22" s="133">
        <v>132638917</v>
      </c>
      <c r="H22" s="133">
        <v>132638917</v>
      </c>
      <c r="I22" s="134">
        <v>132638917</v>
      </c>
    </row>
    <row r="23" spans="1:9" ht="15" customHeight="1" x14ac:dyDescent="0.2">
      <c r="A23" s="132"/>
      <c r="C23" s="17" t="s">
        <v>274</v>
      </c>
      <c r="D23" s="133">
        <v>317667636</v>
      </c>
      <c r="E23" s="134">
        <v>0</v>
      </c>
      <c r="F23" s="135">
        <v>317667636</v>
      </c>
      <c r="G23" s="133">
        <v>320400746</v>
      </c>
      <c r="H23" s="133">
        <v>320400746</v>
      </c>
      <c r="I23" s="135">
        <v>2733110</v>
      </c>
    </row>
    <row r="24" spans="1:9" ht="15" customHeight="1" x14ac:dyDescent="0.2">
      <c r="A24" s="132"/>
      <c r="C24" s="17" t="s">
        <v>275</v>
      </c>
      <c r="D24" s="133">
        <v>0</v>
      </c>
      <c r="E24" s="134">
        <v>0</v>
      </c>
      <c r="F24" s="134">
        <v>0</v>
      </c>
      <c r="G24" s="133">
        <v>0</v>
      </c>
      <c r="H24" s="133">
        <v>0</v>
      </c>
      <c r="I24" s="134">
        <v>0</v>
      </c>
    </row>
    <row r="25" spans="1:9" ht="15" customHeight="1" x14ac:dyDescent="0.2">
      <c r="A25" s="132"/>
      <c r="C25" s="17" t="s">
        <v>276</v>
      </c>
      <c r="D25" s="133">
        <v>0</v>
      </c>
      <c r="E25" s="134">
        <v>0</v>
      </c>
      <c r="F25" s="134">
        <v>0</v>
      </c>
      <c r="G25" s="133">
        <v>0</v>
      </c>
      <c r="H25" s="133">
        <v>0</v>
      </c>
      <c r="I25" s="134">
        <v>0</v>
      </c>
    </row>
    <row r="26" spans="1:9" ht="15" customHeight="1" x14ac:dyDescent="0.2">
      <c r="A26" s="132"/>
      <c r="C26" s="17" t="s">
        <v>277</v>
      </c>
      <c r="D26" s="133">
        <v>508394445</v>
      </c>
      <c r="E26" s="134">
        <v>0</v>
      </c>
      <c r="F26" s="135">
        <v>508394445</v>
      </c>
      <c r="G26" s="133">
        <v>472198030</v>
      </c>
      <c r="H26" s="133">
        <v>472198030</v>
      </c>
      <c r="I26" s="135">
        <v>-36196415</v>
      </c>
    </row>
    <row r="27" spans="1:9" ht="15" customHeight="1" x14ac:dyDescent="0.2">
      <c r="A27" s="132"/>
      <c r="C27" s="17" t="s">
        <v>278</v>
      </c>
      <c r="D27" s="133">
        <v>2674581028</v>
      </c>
      <c r="E27" s="134">
        <v>0</v>
      </c>
      <c r="F27" s="135">
        <v>2674581028</v>
      </c>
      <c r="G27" s="133">
        <v>2852360541</v>
      </c>
      <c r="H27" s="133">
        <v>2852360541</v>
      </c>
      <c r="I27" s="135">
        <v>177779513</v>
      </c>
    </row>
    <row r="28" spans="1:9" ht="15" customHeight="1" x14ac:dyDescent="0.2">
      <c r="A28" s="132"/>
      <c r="C28" s="17" t="s">
        <v>279</v>
      </c>
      <c r="D28" s="133">
        <v>0</v>
      </c>
      <c r="E28" s="134">
        <v>0</v>
      </c>
      <c r="F28" s="134">
        <v>0</v>
      </c>
      <c r="G28" s="133">
        <v>0</v>
      </c>
      <c r="H28" s="133">
        <v>0</v>
      </c>
      <c r="I28" s="135">
        <v>0</v>
      </c>
    </row>
    <row r="29" spans="1:9" ht="15" customHeight="1" x14ac:dyDescent="0.2">
      <c r="A29" s="132"/>
      <c r="B29" s="5" t="s">
        <v>280</v>
      </c>
      <c r="C29" s="17"/>
      <c r="D29" s="134">
        <v>424099006</v>
      </c>
      <c r="E29" s="134">
        <v>0</v>
      </c>
      <c r="F29" s="134">
        <v>424099006</v>
      </c>
      <c r="G29" s="134">
        <v>409443723</v>
      </c>
      <c r="H29" s="133">
        <v>409443723</v>
      </c>
      <c r="I29" s="134">
        <v>-14655283</v>
      </c>
    </row>
    <row r="30" spans="1:9" ht="15" customHeight="1" x14ac:dyDescent="0.2">
      <c r="A30" s="132"/>
      <c r="B30" s="5" t="s">
        <v>281</v>
      </c>
      <c r="C30" s="17"/>
      <c r="D30" s="134"/>
      <c r="E30" s="134"/>
      <c r="F30" s="135"/>
      <c r="G30" s="133"/>
      <c r="H30" s="133"/>
      <c r="I30" s="136"/>
    </row>
    <row r="31" spans="1:9" ht="15" customHeight="1" x14ac:dyDescent="0.2">
      <c r="A31" s="132"/>
      <c r="C31" s="17" t="s">
        <v>282</v>
      </c>
      <c r="D31" s="133">
        <v>0</v>
      </c>
      <c r="E31" s="134">
        <v>0</v>
      </c>
      <c r="F31" s="138">
        <v>0</v>
      </c>
      <c r="G31" s="133">
        <v>0</v>
      </c>
      <c r="H31" s="133">
        <v>0</v>
      </c>
      <c r="I31" s="138">
        <v>0</v>
      </c>
    </row>
    <row r="32" spans="1:9" ht="15" customHeight="1" x14ac:dyDescent="0.2">
      <c r="A32" s="132"/>
      <c r="C32" s="17" t="s">
        <v>283</v>
      </c>
      <c r="D32" s="133">
        <v>0</v>
      </c>
      <c r="E32" s="134">
        <v>0</v>
      </c>
      <c r="F32" s="134">
        <v>0</v>
      </c>
      <c r="G32" s="133">
        <v>0</v>
      </c>
      <c r="H32" s="133">
        <v>0</v>
      </c>
      <c r="I32" s="134">
        <v>0</v>
      </c>
    </row>
    <row r="33" spans="1:9" ht="15" customHeight="1" x14ac:dyDescent="0.2">
      <c r="A33" s="132"/>
      <c r="C33" s="17" t="s">
        <v>284</v>
      </c>
      <c r="D33" s="133">
        <v>411351398</v>
      </c>
      <c r="E33" s="134">
        <v>0</v>
      </c>
      <c r="F33" s="135">
        <v>411351398</v>
      </c>
      <c r="G33" s="133">
        <v>400141795</v>
      </c>
      <c r="H33" s="133">
        <v>400141795</v>
      </c>
      <c r="I33" s="135">
        <v>-11209603</v>
      </c>
    </row>
    <row r="34" spans="1:9" ht="15" customHeight="1" x14ac:dyDescent="0.2">
      <c r="A34" s="132"/>
      <c r="C34" s="17" t="s">
        <v>285</v>
      </c>
      <c r="D34" s="133">
        <v>12747608</v>
      </c>
      <c r="E34" s="134">
        <v>0</v>
      </c>
      <c r="F34" s="135">
        <v>12747608</v>
      </c>
      <c r="G34" s="133">
        <v>9301928</v>
      </c>
      <c r="H34" s="133">
        <v>9301928</v>
      </c>
      <c r="I34" s="135">
        <v>-3445680</v>
      </c>
    </row>
    <row r="35" spans="1:9" ht="15" customHeight="1" x14ac:dyDescent="0.2">
      <c r="A35" s="132"/>
      <c r="C35" s="17" t="s">
        <v>286</v>
      </c>
      <c r="D35" s="134">
        <v>0</v>
      </c>
      <c r="E35" s="134">
        <v>0</v>
      </c>
      <c r="F35" s="134">
        <v>0</v>
      </c>
      <c r="G35" s="133">
        <v>0</v>
      </c>
      <c r="H35" s="133">
        <v>0</v>
      </c>
      <c r="I35" s="134">
        <v>0</v>
      </c>
    </row>
    <row r="36" spans="1:9" ht="15" customHeight="1" x14ac:dyDescent="0.2">
      <c r="A36" s="132"/>
      <c r="B36" s="5" t="s">
        <v>287</v>
      </c>
      <c r="C36" s="17"/>
      <c r="D36" s="134">
        <v>0</v>
      </c>
      <c r="E36" s="134">
        <v>0</v>
      </c>
      <c r="F36" s="134">
        <v>0</v>
      </c>
      <c r="G36" s="133">
        <v>0</v>
      </c>
      <c r="H36" s="133">
        <v>0</v>
      </c>
      <c r="I36" s="134">
        <v>0</v>
      </c>
    </row>
    <row r="37" spans="1:9" ht="15" customHeight="1" x14ac:dyDescent="0.2">
      <c r="A37" s="132"/>
      <c r="B37" s="5" t="s">
        <v>288</v>
      </c>
      <c r="C37" s="17"/>
      <c r="D37" s="134">
        <v>1473606994</v>
      </c>
      <c r="E37" s="134">
        <v>0</v>
      </c>
      <c r="F37" s="134">
        <v>1473606994</v>
      </c>
      <c r="G37" s="134">
        <v>1648924602</v>
      </c>
      <c r="H37" s="133">
        <v>1648924602</v>
      </c>
      <c r="I37" s="134">
        <v>175317608</v>
      </c>
    </row>
    <row r="38" spans="1:9" ht="15" customHeight="1" x14ac:dyDescent="0.2">
      <c r="A38" s="132"/>
      <c r="C38" s="17" t="s">
        <v>289</v>
      </c>
      <c r="D38" s="133">
        <v>1473606994</v>
      </c>
      <c r="E38" s="134">
        <v>0</v>
      </c>
      <c r="F38" s="135">
        <v>1473606994</v>
      </c>
      <c r="G38" s="133">
        <v>1648924602</v>
      </c>
      <c r="H38" s="133">
        <v>1648924602</v>
      </c>
      <c r="I38" s="135">
        <v>175317608</v>
      </c>
    </row>
    <row r="39" spans="1:9" ht="15" customHeight="1" x14ac:dyDescent="0.2">
      <c r="A39" s="132"/>
      <c r="B39" s="5" t="s">
        <v>290</v>
      </c>
      <c r="C39" s="17"/>
      <c r="D39" s="134">
        <v>0</v>
      </c>
      <c r="E39" s="134">
        <v>0</v>
      </c>
      <c r="F39" s="134">
        <v>0</v>
      </c>
      <c r="G39" s="134">
        <v>0</v>
      </c>
      <c r="H39" s="134">
        <v>0</v>
      </c>
      <c r="I39" s="134">
        <v>0</v>
      </c>
    </row>
    <row r="40" spans="1:9" ht="15" customHeight="1" x14ac:dyDescent="0.2">
      <c r="A40" s="132"/>
      <c r="C40" s="17" t="s">
        <v>291</v>
      </c>
      <c r="D40" s="133">
        <v>0</v>
      </c>
      <c r="E40" s="134">
        <v>0</v>
      </c>
      <c r="F40" s="134">
        <v>0</v>
      </c>
      <c r="G40" s="133">
        <v>0</v>
      </c>
      <c r="H40" s="133">
        <v>0</v>
      </c>
      <c r="I40" s="134">
        <v>0</v>
      </c>
    </row>
    <row r="41" spans="1:9" ht="15" customHeight="1" x14ac:dyDescent="0.2">
      <c r="A41" s="132"/>
      <c r="C41" s="17" t="s">
        <v>292</v>
      </c>
      <c r="D41" s="133">
        <v>0</v>
      </c>
      <c r="E41" s="134">
        <v>0</v>
      </c>
      <c r="F41" s="134">
        <v>0</v>
      </c>
      <c r="G41" s="133">
        <v>0</v>
      </c>
      <c r="H41" s="133">
        <v>0</v>
      </c>
      <c r="I41" s="134">
        <v>0</v>
      </c>
    </row>
    <row r="42" spans="1:9" ht="15" customHeight="1" x14ac:dyDescent="0.2">
      <c r="A42" s="16"/>
      <c r="C42" s="17"/>
      <c r="D42" s="134"/>
      <c r="E42" s="134"/>
      <c r="F42" s="136"/>
      <c r="G42" s="133"/>
      <c r="H42" s="133"/>
      <c r="I42" s="136"/>
    </row>
    <row r="43" spans="1:9" s="40" customFormat="1" ht="15" customHeight="1" x14ac:dyDescent="0.2">
      <c r="A43" s="13" t="s">
        <v>293</v>
      </c>
      <c r="C43" s="14"/>
      <c r="D43" s="139">
        <v>35781933918</v>
      </c>
      <c r="E43" s="139">
        <v>0</v>
      </c>
      <c r="F43" s="139">
        <v>35781933918</v>
      </c>
      <c r="G43" s="139">
        <v>35864688888.220001</v>
      </c>
      <c r="H43" s="139">
        <v>35864688888.220001</v>
      </c>
      <c r="I43" s="139">
        <v>82754970.220000222</v>
      </c>
    </row>
    <row r="44" spans="1:9" ht="15" customHeight="1" x14ac:dyDescent="0.2">
      <c r="A44" s="13" t="s">
        <v>294</v>
      </c>
      <c r="C44" s="17"/>
      <c r="D44" s="134"/>
      <c r="E44" s="134"/>
      <c r="F44" s="136"/>
      <c r="G44" s="134"/>
      <c r="H44" s="134"/>
      <c r="I44" s="136"/>
    </row>
    <row r="45" spans="1:9" s="40" customFormat="1" ht="15" customHeight="1" x14ac:dyDescent="0.2">
      <c r="A45" s="13" t="s">
        <v>295</v>
      </c>
      <c r="C45" s="14"/>
      <c r="D45" s="139">
        <v>0</v>
      </c>
      <c r="E45" s="139">
        <v>0</v>
      </c>
      <c r="F45" s="139">
        <v>0</v>
      </c>
      <c r="G45" s="139">
        <v>0</v>
      </c>
      <c r="H45" s="139">
        <v>0</v>
      </c>
      <c r="I45" s="139">
        <v>0</v>
      </c>
    </row>
    <row r="46" spans="1:9" ht="15" customHeight="1" x14ac:dyDescent="0.2">
      <c r="A46" s="16"/>
      <c r="C46" s="17"/>
      <c r="D46" s="134"/>
      <c r="E46" s="134"/>
      <c r="F46" s="136"/>
      <c r="G46" s="133"/>
      <c r="H46" s="133"/>
      <c r="I46" s="136"/>
    </row>
    <row r="47" spans="1:9" s="40" customFormat="1" ht="15" customHeight="1" x14ac:dyDescent="0.2">
      <c r="A47" s="13" t="s">
        <v>296</v>
      </c>
      <c r="C47" s="14"/>
      <c r="D47" s="139"/>
      <c r="E47" s="139"/>
      <c r="F47" s="140"/>
      <c r="G47" s="133"/>
      <c r="H47" s="133"/>
      <c r="I47" s="140"/>
    </row>
    <row r="48" spans="1:9" ht="15" customHeight="1" x14ac:dyDescent="0.2">
      <c r="A48" s="16"/>
      <c r="B48" s="5" t="s">
        <v>297</v>
      </c>
      <c r="C48" s="17"/>
      <c r="D48" s="134">
        <v>26678494496</v>
      </c>
      <c r="E48" s="134">
        <v>0</v>
      </c>
      <c r="F48" s="134">
        <v>26678494496</v>
      </c>
      <c r="G48" s="134">
        <v>27027396999.290001</v>
      </c>
      <c r="H48" s="133">
        <v>27027396999.290001</v>
      </c>
      <c r="I48" s="134">
        <v>348902503.28999972</v>
      </c>
    </row>
    <row r="49" spans="1:9" ht="15" customHeight="1" x14ac:dyDescent="0.2">
      <c r="A49" s="132"/>
      <c r="C49" s="141" t="s">
        <v>298</v>
      </c>
      <c r="D49" s="133">
        <v>16514927713</v>
      </c>
      <c r="E49" s="134">
        <v>0</v>
      </c>
      <c r="F49" s="135">
        <v>16514927713</v>
      </c>
      <c r="G49" s="133">
        <v>16876426018.66</v>
      </c>
      <c r="H49" s="133">
        <v>16876426018.66</v>
      </c>
      <c r="I49" s="134">
        <v>361498305.65999985</v>
      </c>
    </row>
    <row r="50" spans="1:9" ht="15" customHeight="1" x14ac:dyDescent="0.2">
      <c r="A50" s="132"/>
      <c r="C50" s="141" t="s">
        <v>299</v>
      </c>
      <c r="D50" s="133">
        <v>1359762551</v>
      </c>
      <c r="E50" s="134">
        <v>0</v>
      </c>
      <c r="F50" s="135">
        <v>1359762551</v>
      </c>
      <c r="G50" s="133">
        <v>1336248312.3599999</v>
      </c>
      <c r="H50" s="133">
        <v>1336248312.3599999</v>
      </c>
      <c r="I50" s="134">
        <v>-23514238.640000105</v>
      </c>
    </row>
    <row r="51" spans="1:9" s="137" customFormat="1" ht="15" customHeight="1" x14ac:dyDescent="0.2">
      <c r="A51" s="132"/>
      <c r="B51" s="5"/>
      <c r="C51" s="141" t="s">
        <v>300</v>
      </c>
      <c r="D51" s="133">
        <v>3107242809</v>
      </c>
      <c r="E51" s="134">
        <v>0</v>
      </c>
      <c r="F51" s="135">
        <v>3107242809</v>
      </c>
      <c r="G51" s="133">
        <v>3069307977</v>
      </c>
      <c r="H51" s="133">
        <v>3069307977</v>
      </c>
      <c r="I51" s="134">
        <v>-37934832</v>
      </c>
    </row>
    <row r="52" spans="1:9" s="142" customFormat="1" ht="24" x14ac:dyDescent="0.2">
      <c r="A52" s="132"/>
      <c r="B52" s="5"/>
      <c r="C52" s="141" t="s">
        <v>301</v>
      </c>
      <c r="D52" s="133">
        <v>2742984338</v>
      </c>
      <c r="E52" s="134">
        <v>0</v>
      </c>
      <c r="F52" s="135">
        <v>2742984338</v>
      </c>
      <c r="G52" s="133">
        <v>2738294024</v>
      </c>
      <c r="H52" s="133">
        <v>2738294024</v>
      </c>
      <c r="I52" s="134">
        <v>-4690314</v>
      </c>
    </row>
    <row r="53" spans="1:9" ht="15" customHeight="1" x14ac:dyDescent="0.2">
      <c r="A53" s="132"/>
      <c r="C53" s="141" t="s">
        <v>302</v>
      </c>
      <c r="D53" s="133">
        <v>1145780607</v>
      </c>
      <c r="E53" s="134">
        <v>0</v>
      </c>
      <c r="F53" s="135">
        <v>1145780607</v>
      </c>
      <c r="G53" s="133">
        <v>1143896018</v>
      </c>
      <c r="H53" s="133">
        <v>1143896018</v>
      </c>
      <c r="I53" s="134">
        <v>-1884589</v>
      </c>
    </row>
    <row r="54" spans="1:9" ht="15" customHeight="1" x14ac:dyDescent="0.2">
      <c r="A54" s="132"/>
      <c r="C54" s="141" t="s">
        <v>303</v>
      </c>
      <c r="D54" s="133">
        <v>240186123</v>
      </c>
      <c r="E54" s="134">
        <v>0</v>
      </c>
      <c r="F54" s="135">
        <v>240186123</v>
      </c>
      <c r="G54" s="133">
        <v>246216083.30000001</v>
      </c>
      <c r="H54" s="133">
        <v>246216083.30000001</v>
      </c>
      <c r="I54" s="134">
        <v>6029960.3000000119</v>
      </c>
    </row>
    <row r="55" spans="1:9" ht="15" customHeight="1" x14ac:dyDescent="0.2">
      <c r="A55" s="132"/>
      <c r="C55" s="141" t="s">
        <v>304</v>
      </c>
      <c r="D55" s="133">
        <v>239740557</v>
      </c>
      <c r="E55" s="134">
        <v>0</v>
      </c>
      <c r="F55" s="135">
        <v>239740557</v>
      </c>
      <c r="G55" s="133">
        <v>248970568</v>
      </c>
      <c r="H55" s="133">
        <v>248970568</v>
      </c>
      <c r="I55" s="134">
        <v>9230011</v>
      </c>
    </row>
    <row r="56" spans="1:9" ht="15" customHeight="1" x14ac:dyDescent="0.2">
      <c r="A56" s="132"/>
      <c r="C56" s="141" t="s">
        <v>305</v>
      </c>
      <c r="D56" s="133">
        <v>1257243056</v>
      </c>
      <c r="E56" s="134">
        <v>0</v>
      </c>
      <c r="F56" s="135">
        <v>1257243056</v>
      </c>
      <c r="G56" s="133">
        <v>1228384047</v>
      </c>
      <c r="H56" s="133">
        <v>1228384047</v>
      </c>
      <c r="I56" s="134">
        <v>-28859009</v>
      </c>
    </row>
    <row r="57" spans="1:9" ht="15" customHeight="1" x14ac:dyDescent="0.2">
      <c r="A57" s="132"/>
      <c r="C57" s="141" t="s">
        <v>306</v>
      </c>
      <c r="D57" s="133">
        <v>70626742</v>
      </c>
      <c r="E57" s="134">
        <v>0</v>
      </c>
      <c r="F57" s="135">
        <v>70626742</v>
      </c>
      <c r="G57" s="133">
        <v>139653950.97</v>
      </c>
      <c r="H57" s="133">
        <v>139653950.97</v>
      </c>
      <c r="I57" s="134">
        <v>69027208.969999999</v>
      </c>
    </row>
    <row r="58" spans="1:9" ht="15" customHeight="1" x14ac:dyDescent="0.2">
      <c r="A58" s="132"/>
      <c r="B58" s="5" t="s">
        <v>307</v>
      </c>
      <c r="C58" s="141"/>
      <c r="D58" s="133">
        <v>6888949954</v>
      </c>
      <c r="E58" s="134">
        <v>0</v>
      </c>
      <c r="F58" s="133">
        <v>6888949954</v>
      </c>
      <c r="G58" s="134">
        <v>4809813380.4700003</v>
      </c>
      <c r="H58" s="133">
        <v>4809813380.4700003</v>
      </c>
      <c r="I58" s="134">
        <v>-2079136573.5299997</v>
      </c>
    </row>
    <row r="59" spans="1:9" s="137" customFormat="1" ht="15" customHeight="1" x14ac:dyDescent="0.2">
      <c r="A59" s="132"/>
      <c r="B59" s="5"/>
      <c r="C59" s="141" t="s">
        <v>308</v>
      </c>
      <c r="D59" s="133">
        <v>3341060505</v>
      </c>
      <c r="E59" s="134">
        <v>0</v>
      </c>
      <c r="F59" s="135">
        <v>3341060505</v>
      </c>
      <c r="G59" s="133">
        <v>1185790435.22</v>
      </c>
      <c r="H59" s="133">
        <v>1185790435.22</v>
      </c>
      <c r="I59" s="134">
        <v>-2155270069.7799997</v>
      </c>
    </row>
    <row r="60" spans="1:9" s="137" customFormat="1" ht="15" customHeight="1" x14ac:dyDescent="0.2">
      <c r="A60" s="132"/>
      <c r="B60" s="5"/>
      <c r="C60" s="141" t="s">
        <v>309</v>
      </c>
      <c r="D60" s="133">
        <v>3468500270</v>
      </c>
      <c r="E60" s="134">
        <v>0</v>
      </c>
      <c r="F60" s="135">
        <v>3468500270</v>
      </c>
      <c r="G60" s="133">
        <v>3535279215.4000001</v>
      </c>
      <c r="H60" s="133">
        <v>3535279215.4000001</v>
      </c>
      <c r="I60" s="134">
        <v>66778945.400000095</v>
      </c>
    </row>
    <row r="61" spans="1:9" s="137" customFormat="1" ht="15" customHeight="1" x14ac:dyDescent="0.2">
      <c r="A61" s="132"/>
      <c r="B61" s="5"/>
      <c r="C61" s="141" t="s">
        <v>310</v>
      </c>
      <c r="D61" s="133">
        <v>0</v>
      </c>
      <c r="E61" s="134">
        <v>0</v>
      </c>
      <c r="F61" s="134">
        <v>0</v>
      </c>
      <c r="G61" s="133">
        <v>0</v>
      </c>
      <c r="H61" s="133">
        <v>0</v>
      </c>
      <c r="I61" s="134">
        <v>0</v>
      </c>
    </row>
    <row r="62" spans="1:9" s="137" customFormat="1" ht="15" customHeight="1" x14ac:dyDescent="0.2">
      <c r="A62" s="132"/>
      <c r="B62" s="5"/>
      <c r="C62" s="141" t="s">
        <v>311</v>
      </c>
      <c r="D62" s="133">
        <v>79389179</v>
      </c>
      <c r="E62" s="134">
        <v>0</v>
      </c>
      <c r="F62" s="135">
        <v>79389179</v>
      </c>
      <c r="G62" s="133">
        <v>88743729.849999994</v>
      </c>
      <c r="H62" s="133">
        <v>88743729.849999994</v>
      </c>
      <c r="I62" s="134">
        <v>9354550.849999994</v>
      </c>
    </row>
    <row r="63" spans="1:9" ht="15" customHeight="1" x14ac:dyDescent="0.2">
      <c r="A63" s="132"/>
      <c r="B63" s="5" t="s">
        <v>312</v>
      </c>
      <c r="C63" s="141"/>
      <c r="D63" s="134">
        <v>99070809</v>
      </c>
      <c r="E63" s="134">
        <v>0</v>
      </c>
      <c r="F63" s="134">
        <v>99070809</v>
      </c>
      <c r="G63" s="134">
        <v>0.48999999463558197</v>
      </c>
      <c r="H63" s="133">
        <v>0.48999999463558197</v>
      </c>
      <c r="I63" s="134">
        <v>-99070808.510000005</v>
      </c>
    </row>
    <row r="64" spans="1:9" ht="15" customHeight="1" x14ac:dyDescent="0.2">
      <c r="A64" s="132"/>
      <c r="C64" s="141" t="s">
        <v>313</v>
      </c>
      <c r="D64" s="143">
        <v>99070809</v>
      </c>
      <c r="E64" s="144">
        <v>0</v>
      </c>
      <c r="F64" s="144">
        <v>99070809</v>
      </c>
      <c r="G64" s="145">
        <v>0.48999999463558197</v>
      </c>
      <c r="H64" s="143">
        <v>0.48999999463558197</v>
      </c>
      <c r="I64" s="138">
        <v>-99070808.510000005</v>
      </c>
    </row>
    <row r="65" spans="1:9" ht="15" customHeight="1" x14ac:dyDescent="0.2">
      <c r="A65" s="132"/>
      <c r="C65" s="141" t="s">
        <v>314</v>
      </c>
      <c r="D65" s="143">
        <v>0</v>
      </c>
      <c r="E65" s="144">
        <v>0</v>
      </c>
      <c r="F65" s="144">
        <v>0</v>
      </c>
      <c r="G65" s="143">
        <v>0</v>
      </c>
      <c r="H65" s="143">
        <v>0</v>
      </c>
      <c r="I65" s="144">
        <v>0</v>
      </c>
    </row>
    <row r="66" spans="1:9" ht="15" customHeight="1" x14ac:dyDescent="0.2">
      <c r="A66" s="132"/>
      <c r="B66" s="5" t="s">
        <v>315</v>
      </c>
      <c r="C66" s="141"/>
      <c r="D66" s="143">
        <v>0</v>
      </c>
      <c r="E66" s="144">
        <v>0</v>
      </c>
      <c r="F66" s="144">
        <v>0</v>
      </c>
      <c r="G66" s="143">
        <v>0</v>
      </c>
      <c r="H66" s="144">
        <v>0</v>
      </c>
      <c r="I66" s="144">
        <v>0</v>
      </c>
    </row>
    <row r="67" spans="1:9" ht="15" customHeight="1" x14ac:dyDescent="0.2">
      <c r="A67" s="132"/>
      <c r="B67" s="5" t="s">
        <v>316</v>
      </c>
      <c r="C67" s="141"/>
      <c r="D67" s="143">
        <v>1076365424</v>
      </c>
      <c r="E67" s="144">
        <v>0</v>
      </c>
      <c r="F67" s="146">
        <v>1076365424</v>
      </c>
      <c r="G67" s="133">
        <v>2745293468.1799998</v>
      </c>
      <c r="H67" s="145">
        <v>2745293468.1799998</v>
      </c>
      <c r="I67" s="146">
        <v>1668928044.1799998</v>
      </c>
    </row>
    <row r="68" spans="1:9" ht="15" customHeight="1" x14ac:dyDescent="0.2">
      <c r="A68" s="16"/>
      <c r="C68" s="141"/>
      <c r="D68" s="144"/>
      <c r="E68" s="144"/>
      <c r="F68" s="147"/>
      <c r="G68" s="145"/>
      <c r="H68" s="145"/>
      <c r="I68" s="147"/>
    </row>
    <row r="69" spans="1:9" s="40" customFormat="1" ht="15" customHeight="1" x14ac:dyDescent="0.2">
      <c r="A69" s="13" t="s">
        <v>317</v>
      </c>
      <c r="C69" s="14"/>
      <c r="D69" s="148">
        <v>34742880683</v>
      </c>
      <c r="E69" s="139">
        <v>0</v>
      </c>
      <c r="F69" s="139">
        <v>34742880683</v>
      </c>
      <c r="G69" s="139">
        <v>34582503848.43</v>
      </c>
      <c r="H69" s="139">
        <v>34582503848.43</v>
      </c>
      <c r="I69" s="139">
        <v>-160376834.57000017</v>
      </c>
    </row>
    <row r="70" spans="1:9" s="40" customFormat="1" ht="15" customHeight="1" x14ac:dyDescent="0.2">
      <c r="A70" s="13"/>
      <c r="C70" s="14"/>
      <c r="D70" s="148"/>
      <c r="E70" s="139"/>
      <c r="F70" s="140"/>
      <c r="G70" s="139"/>
      <c r="H70" s="139"/>
      <c r="I70" s="140"/>
    </row>
    <row r="71" spans="1:9" s="40" customFormat="1" ht="15" customHeight="1" x14ac:dyDescent="0.2">
      <c r="A71" s="13" t="s">
        <v>318</v>
      </c>
      <c r="C71" s="14"/>
      <c r="D71" s="148">
        <v>0</v>
      </c>
      <c r="E71" s="148">
        <v>0</v>
      </c>
      <c r="F71" s="148">
        <v>0</v>
      </c>
      <c r="G71" s="148">
        <v>0</v>
      </c>
      <c r="H71" s="148">
        <v>0</v>
      </c>
      <c r="I71" s="148">
        <v>0</v>
      </c>
    </row>
    <row r="72" spans="1:9" ht="15" customHeight="1" x14ac:dyDescent="0.2">
      <c r="A72" s="132"/>
      <c r="B72" s="5" t="s">
        <v>319</v>
      </c>
      <c r="C72" s="17"/>
      <c r="D72" s="143">
        <v>0</v>
      </c>
      <c r="E72" s="144">
        <v>0</v>
      </c>
      <c r="F72" s="144">
        <v>0</v>
      </c>
      <c r="G72" s="143">
        <v>0</v>
      </c>
      <c r="H72" s="144">
        <v>0</v>
      </c>
      <c r="I72" s="144">
        <v>0</v>
      </c>
    </row>
    <row r="73" spans="1:9" ht="15" customHeight="1" x14ac:dyDescent="0.2">
      <c r="A73" s="16"/>
      <c r="C73" s="17"/>
      <c r="D73" s="144"/>
      <c r="E73" s="144"/>
      <c r="F73" s="147"/>
      <c r="G73" s="145"/>
      <c r="H73" s="145"/>
      <c r="I73" s="147"/>
    </row>
    <row r="74" spans="1:9" s="40" customFormat="1" ht="15" customHeight="1" x14ac:dyDescent="0.2">
      <c r="A74" s="13" t="s">
        <v>320</v>
      </c>
      <c r="C74" s="14"/>
      <c r="D74" s="148">
        <v>70524814601</v>
      </c>
      <c r="E74" s="139">
        <v>0</v>
      </c>
      <c r="F74" s="139">
        <v>70524814601</v>
      </c>
      <c r="G74" s="139">
        <v>70447192736.649994</v>
      </c>
      <c r="H74" s="139">
        <v>70447192736.649994</v>
      </c>
      <c r="I74" s="139">
        <v>-77621864.349999949</v>
      </c>
    </row>
    <row r="75" spans="1:9" ht="15" customHeight="1" x14ac:dyDescent="0.2">
      <c r="A75" s="16"/>
      <c r="C75" s="17"/>
      <c r="D75" s="144"/>
      <c r="E75" s="134"/>
      <c r="F75" s="136"/>
      <c r="G75" s="139"/>
      <c r="H75" s="139"/>
      <c r="I75" s="136"/>
    </row>
    <row r="76" spans="1:9" ht="15" customHeight="1" x14ac:dyDescent="0.2">
      <c r="A76" s="16"/>
      <c r="B76" s="5" t="s">
        <v>321</v>
      </c>
      <c r="C76" s="17"/>
      <c r="D76" s="144">
        <v>0</v>
      </c>
      <c r="E76" s="144">
        <v>0</v>
      </c>
      <c r="F76" s="144">
        <v>0</v>
      </c>
      <c r="G76" s="144">
        <v>0</v>
      </c>
      <c r="H76" s="144">
        <v>0</v>
      </c>
      <c r="I76" s="144">
        <v>0</v>
      </c>
    </row>
    <row r="77" spans="1:9" ht="15" customHeight="1" x14ac:dyDescent="0.2">
      <c r="A77" s="16"/>
      <c r="B77" s="149" t="s">
        <v>322</v>
      </c>
      <c r="C77" s="150"/>
      <c r="D77" s="144">
        <v>0</v>
      </c>
      <c r="E77" s="144">
        <v>0</v>
      </c>
      <c r="F77" s="144">
        <v>0</v>
      </c>
      <c r="G77" s="144">
        <v>0</v>
      </c>
      <c r="H77" s="144">
        <v>0</v>
      </c>
      <c r="I77" s="144">
        <v>0</v>
      </c>
    </row>
    <row r="78" spans="1:9" ht="30" customHeight="1" x14ac:dyDescent="0.2">
      <c r="A78" s="16"/>
      <c r="B78" s="149" t="s">
        <v>323</v>
      </c>
      <c r="C78" s="150"/>
      <c r="D78" s="144">
        <v>0</v>
      </c>
      <c r="E78" s="144">
        <v>0</v>
      </c>
      <c r="F78" s="144">
        <v>0</v>
      </c>
      <c r="G78" s="144">
        <v>0</v>
      </c>
      <c r="H78" s="144">
        <v>0</v>
      </c>
      <c r="I78" s="144">
        <v>0</v>
      </c>
    </row>
    <row r="79" spans="1:9" s="40" customFormat="1" ht="15" customHeight="1" x14ac:dyDescent="0.2">
      <c r="A79" s="13"/>
      <c r="B79" s="40" t="s">
        <v>324</v>
      </c>
      <c r="C79" s="14"/>
      <c r="D79" s="148">
        <v>0</v>
      </c>
      <c r="E79" s="148">
        <v>0</v>
      </c>
      <c r="F79" s="148">
        <v>0</v>
      </c>
      <c r="G79" s="148">
        <v>0</v>
      </c>
      <c r="H79" s="148">
        <v>0</v>
      </c>
      <c r="I79" s="148">
        <v>0</v>
      </c>
    </row>
    <row r="80" spans="1:9" ht="15" customHeight="1" x14ac:dyDescent="0.2">
      <c r="A80" s="18"/>
      <c r="B80" s="19"/>
      <c r="C80" s="20"/>
      <c r="D80" s="151"/>
      <c r="E80" s="151"/>
      <c r="F80" s="152"/>
      <c r="G80" s="151"/>
      <c r="H80" s="151"/>
      <c r="I80" s="152"/>
    </row>
  </sheetData>
  <mergeCells count="9">
    <mergeCell ref="B77:C77"/>
    <mergeCell ref="B78:C78"/>
    <mergeCell ref="A2:I2"/>
    <mergeCell ref="A3:I3"/>
    <mergeCell ref="A4:I4"/>
    <mergeCell ref="A5:I5"/>
    <mergeCell ref="A6:C7"/>
    <mergeCell ref="D6:H6"/>
    <mergeCell ref="I6:I7"/>
  </mergeCells>
  <printOptions horizontalCentered="1"/>
  <pageMargins left="0.23622047244094488" right="0.23622047244094488" top="0.74803149606299213" bottom="0.74803149606299213" header="0.31496062992125984" footer="0.31496062992125984"/>
  <pageSetup scale="62" fitToHeight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54CEF-7D93-45D0-A99C-B19F5F9432FC}">
  <dimension ref="A1:H181"/>
  <sheetViews>
    <sheetView topLeftCell="A2" zoomScaleNormal="100" workbookViewId="0">
      <pane xSplit="2" ySplit="7" topLeftCell="C75" activePane="bottomRight" state="frozen"/>
      <selection activeCell="C89" sqref="C89"/>
      <selection pane="topRight" activeCell="C89" sqref="C89"/>
      <selection pane="bottomLeft" activeCell="C89" sqref="C89"/>
      <selection pane="bottomRight" activeCell="C86" sqref="C86"/>
    </sheetView>
  </sheetViews>
  <sheetFormatPr baseColWidth="10" defaultRowHeight="15" x14ac:dyDescent="0.25"/>
  <cols>
    <col min="1" max="1" width="4.140625" style="5" customWidth="1"/>
    <col min="2" max="2" width="64.140625" style="5" customWidth="1"/>
    <col min="3" max="3" width="17.5703125" style="6" customWidth="1"/>
    <col min="4" max="4" width="17" style="6" customWidth="1"/>
    <col min="5" max="5" width="19.140625" style="6" customWidth="1"/>
    <col min="6" max="6" width="18.28515625" style="84" customWidth="1"/>
    <col min="7" max="7" width="18.42578125" style="6" customWidth="1"/>
    <col min="8" max="8" width="15.5703125" style="6" customWidth="1"/>
  </cols>
  <sheetData>
    <row r="1" spans="1:8" x14ac:dyDescent="0.25">
      <c r="F1" s="154"/>
    </row>
    <row r="2" spans="1:8" x14ac:dyDescent="0.25">
      <c r="A2" s="124" t="s">
        <v>1</v>
      </c>
      <c r="B2" s="124"/>
      <c r="C2" s="124"/>
      <c r="D2" s="124"/>
      <c r="E2" s="124"/>
      <c r="F2" s="124"/>
      <c r="G2" s="124"/>
      <c r="H2" s="124"/>
    </row>
    <row r="3" spans="1:8" x14ac:dyDescent="0.25">
      <c r="A3" s="124" t="s">
        <v>325</v>
      </c>
      <c r="B3" s="124"/>
      <c r="C3" s="124"/>
      <c r="D3" s="124"/>
      <c r="E3" s="124"/>
      <c r="F3" s="124"/>
      <c r="G3" s="124"/>
      <c r="H3" s="124"/>
    </row>
    <row r="4" spans="1:8" x14ac:dyDescent="0.25">
      <c r="A4" s="124" t="s">
        <v>326</v>
      </c>
      <c r="B4" s="124"/>
      <c r="C4" s="124"/>
      <c r="D4" s="124"/>
      <c r="E4" s="124"/>
      <c r="F4" s="124"/>
      <c r="G4" s="124"/>
      <c r="H4" s="124"/>
    </row>
    <row r="5" spans="1:8" x14ac:dyDescent="0.25">
      <c r="A5" s="123" t="s">
        <v>252</v>
      </c>
      <c r="B5" s="122"/>
      <c r="C5" s="122"/>
      <c r="D5" s="122"/>
      <c r="E5" s="122"/>
      <c r="F5" s="122"/>
      <c r="G5" s="122"/>
      <c r="H5" s="121"/>
    </row>
    <row r="6" spans="1:8" x14ac:dyDescent="0.25">
      <c r="A6" s="124" t="s">
        <v>2</v>
      </c>
      <c r="B6" s="124"/>
      <c r="C6" s="124"/>
      <c r="D6" s="124"/>
      <c r="E6" s="124"/>
      <c r="F6" s="124"/>
      <c r="G6" s="124"/>
      <c r="H6" s="124"/>
    </row>
    <row r="7" spans="1:8" x14ac:dyDescent="0.25">
      <c r="A7" s="155"/>
      <c r="B7" s="156" t="s">
        <v>3</v>
      </c>
      <c r="C7" s="157" t="s">
        <v>327</v>
      </c>
      <c r="D7" s="157"/>
      <c r="E7" s="157"/>
      <c r="F7" s="157"/>
      <c r="G7" s="157"/>
      <c r="H7" s="158" t="s">
        <v>328</v>
      </c>
    </row>
    <row r="8" spans="1:8" ht="30" customHeight="1" x14ac:dyDescent="0.25">
      <c r="A8" s="155"/>
      <c r="B8" s="155"/>
      <c r="C8" s="159" t="s">
        <v>241</v>
      </c>
      <c r="D8" s="159" t="s">
        <v>329</v>
      </c>
      <c r="E8" s="159" t="s">
        <v>257</v>
      </c>
      <c r="F8" s="159" t="s">
        <v>220</v>
      </c>
      <c r="G8" s="159" t="s">
        <v>240</v>
      </c>
      <c r="H8" s="160"/>
    </row>
    <row r="9" spans="1:8" s="2" customFormat="1" x14ac:dyDescent="0.25">
      <c r="A9" s="9" t="s">
        <v>330</v>
      </c>
      <c r="B9" s="11"/>
      <c r="C9" s="161">
        <v>35881004727.370003</v>
      </c>
      <c r="D9" s="161">
        <v>55616675.860001504</v>
      </c>
      <c r="E9" s="161">
        <v>35936621403.229996</v>
      </c>
      <c r="F9" s="162">
        <v>35936621403.229996</v>
      </c>
      <c r="G9" s="161">
        <v>33182939225.989998</v>
      </c>
      <c r="H9" s="163">
        <v>0</v>
      </c>
    </row>
    <row r="10" spans="1:8" s="2" customFormat="1" x14ac:dyDescent="0.25">
      <c r="A10" s="13" t="s">
        <v>331</v>
      </c>
      <c r="B10" s="14"/>
      <c r="C10" s="164">
        <v>8256519675.29</v>
      </c>
      <c r="D10" s="164">
        <v>-1482624014.9299996</v>
      </c>
      <c r="E10" s="164">
        <v>6773895660.3599997</v>
      </c>
      <c r="F10" s="164">
        <v>6773895660.3599997</v>
      </c>
      <c r="G10" s="164">
        <v>6733203367.7200003</v>
      </c>
      <c r="H10" s="164">
        <v>0</v>
      </c>
    </row>
    <row r="11" spans="1:8" s="83" customFormat="1" ht="12.75" x14ac:dyDescent="0.2">
      <c r="A11" s="132"/>
      <c r="B11" s="17" t="s">
        <v>332</v>
      </c>
      <c r="C11" s="165">
        <v>3888127741.4699998</v>
      </c>
      <c r="D11" s="165">
        <v>-1038722972.8599997</v>
      </c>
      <c r="E11" s="165">
        <v>2849404768.6100001</v>
      </c>
      <c r="F11" s="165">
        <v>2849404768.6100001</v>
      </c>
      <c r="G11" s="165">
        <v>2849417741.6100001</v>
      </c>
      <c r="H11" s="166">
        <v>0</v>
      </c>
    </row>
    <row r="12" spans="1:8" s="83" customFormat="1" ht="12.75" x14ac:dyDescent="0.2">
      <c r="A12" s="132"/>
      <c r="B12" s="17" t="s">
        <v>333</v>
      </c>
      <c r="C12" s="165">
        <v>41004885.710000001</v>
      </c>
      <c r="D12" s="165">
        <v>259029761.48999998</v>
      </c>
      <c r="E12" s="165">
        <v>300034647.19999999</v>
      </c>
      <c r="F12" s="165">
        <v>300034647.19999999</v>
      </c>
      <c r="G12" s="165">
        <v>300034647.19999999</v>
      </c>
      <c r="H12" s="166">
        <v>0</v>
      </c>
    </row>
    <row r="13" spans="1:8" s="83" customFormat="1" ht="12.75" x14ac:dyDescent="0.2">
      <c r="A13" s="132"/>
      <c r="B13" s="17" t="s">
        <v>334</v>
      </c>
      <c r="C13" s="165">
        <v>948049193.49000001</v>
      </c>
      <c r="D13" s="165">
        <v>-125596982.59000003</v>
      </c>
      <c r="E13" s="165">
        <v>822452210.89999998</v>
      </c>
      <c r="F13" s="165">
        <v>822452210.89999998</v>
      </c>
      <c r="G13" s="165">
        <v>822361880.89999998</v>
      </c>
      <c r="H13" s="166">
        <v>0</v>
      </c>
    </row>
    <row r="14" spans="1:8" s="83" customFormat="1" ht="12.75" x14ac:dyDescent="0.2">
      <c r="A14" s="132"/>
      <c r="B14" s="17" t="s">
        <v>335</v>
      </c>
      <c r="C14" s="165">
        <v>429402150.19999999</v>
      </c>
      <c r="D14" s="165">
        <v>134110356.92000002</v>
      </c>
      <c r="E14" s="165">
        <v>563512507.12</v>
      </c>
      <c r="F14" s="165">
        <v>563512507.12</v>
      </c>
      <c r="G14" s="165">
        <v>535751816.69999999</v>
      </c>
      <c r="H14" s="166">
        <v>0</v>
      </c>
    </row>
    <row r="15" spans="1:8" s="83" customFormat="1" ht="12.75" x14ac:dyDescent="0.2">
      <c r="A15" s="132"/>
      <c r="B15" s="17" t="s">
        <v>336</v>
      </c>
      <c r="C15" s="165">
        <v>2024628805.5899999</v>
      </c>
      <c r="D15" s="165">
        <v>92102428.970000029</v>
      </c>
      <c r="E15" s="165">
        <v>2116731234.5599999</v>
      </c>
      <c r="F15" s="165">
        <v>2116731234.5599999</v>
      </c>
      <c r="G15" s="165">
        <v>2103876989.3399999</v>
      </c>
      <c r="H15" s="166">
        <v>0</v>
      </c>
    </row>
    <row r="16" spans="1:8" s="83" customFormat="1" ht="12.75" x14ac:dyDescent="0.2">
      <c r="A16" s="132"/>
      <c r="B16" s="17" t="s">
        <v>337</v>
      </c>
      <c r="C16" s="165">
        <v>782615675.42999995</v>
      </c>
      <c r="D16" s="165">
        <v>-782615675.42999995</v>
      </c>
      <c r="E16" s="165">
        <v>0</v>
      </c>
      <c r="F16" s="165">
        <v>0</v>
      </c>
      <c r="G16" s="165">
        <v>0</v>
      </c>
      <c r="H16" s="166">
        <v>0</v>
      </c>
    </row>
    <row r="17" spans="1:8" s="83" customFormat="1" ht="12.75" x14ac:dyDescent="0.2">
      <c r="A17" s="132"/>
      <c r="B17" s="17" t="s">
        <v>338</v>
      </c>
      <c r="C17" s="165">
        <v>142691223.40000001</v>
      </c>
      <c r="D17" s="165">
        <v>-20930931.430000007</v>
      </c>
      <c r="E17" s="165">
        <v>121760291.97</v>
      </c>
      <c r="F17" s="165">
        <v>121760291.97</v>
      </c>
      <c r="G17" s="165">
        <v>121760291.97</v>
      </c>
      <c r="H17" s="166">
        <v>0</v>
      </c>
    </row>
    <row r="18" spans="1:8" s="2" customFormat="1" x14ac:dyDescent="0.25">
      <c r="A18" s="13" t="s">
        <v>339</v>
      </c>
      <c r="B18" s="14"/>
      <c r="C18" s="164">
        <v>187157304.25999999</v>
      </c>
      <c r="D18" s="164">
        <v>-14130144.789999999</v>
      </c>
      <c r="E18" s="164">
        <v>173027159.47000003</v>
      </c>
      <c r="F18" s="164">
        <v>173027159.47000003</v>
      </c>
      <c r="G18" s="164">
        <v>131175971.60999998</v>
      </c>
      <c r="H18" s="164">
        <v>0</v>
      </c>
    </row>
    <row r="19" spans="1:8" x14ac:dyDescent="0.25">
      <c r="A19" s="132"/>
      <c r="B19" s="141" t="s">
        <v>340</v>
      </c>
      <c r="C19" s="165">
        <v>27501820.129999999</v>
      </c>
      <c r="D19" s="165">
        <v>-5699203.0599999987</v>
      </c>
      <c r="E19" s="165">
        <v>21802617.07</v>
      </c>
      <c r="F19" s="165">
        <v>21802617.07</v>
      </c>
      <c r="G19" s="165">
        <v>8073507.04</v>
      </c>
      <c r="H19" s="166">
        <v>0</v>
      </c>
    </row>
    <row r="20" spans="1:8" x14ac:dyDescent="0.25">
      <c r="A20" s="132"/>
      <c r="B20" s="17" t="s">
        <v>341</v>
      </c>
      <c r="C20" s="165">
        <v>81478651.870000005</v>
      </c>
      <c r="D20" s="165">
        <v>15965611.640000001</v>
      </c>
      <c r="E20" s="165">
        <v>97444263.510000005</v>
      </c>
      <c r="F20" s="165">
        <v>97444263.510000005</v>
      </c>
      <c r="G20" s="165">
        <v>79854516.319999993</v>
      </c>
      <c r="H20" s="166">
        <v>0</v>
      </c>
    </row>
    <row r="21" spans="1:8" x14ac:dyDescent="0.25">
      <c r="A21" s="132"/>
      <c r="B21" s="17" t="s">
        <v>342</v>
      </c>
      <c r="C21" s="165">
        <v>0</v>
      </c>
      <c r="D21" s="165">
        <v>0</v>
      </c>
      <c r="E21" s="165">
        <v>0</v>
      </c>
      <c r="F21" s="165">
        <v>0</v>
      </c>
      <c r="G21" s="165">
        <v>0</v>
      </c>
      <c r="H21" s="133">
        <v>0</v>
      </c>
    </row>
    <row r="22" spans="1:8" x14ac:dyDescent="0.25">
      <c r="A22" s="132"/>
      <c r="B22" s="17" t="s">
        <v>343</v>
      </c>
      <c r="C22" s="165">
        <v>4204097.59</v>
      </c>
      <c r="D22" s="165">
        <v>-2246711.5099999998</v>
      </c>
      <c r="E22" s="165">
        <v>1957386.08</v>
      </c>
      <c r="F22" s="165">
        <v>1957386.08</v>
      </c>
      <c r="G22" s="165">
        <v>1434241.71</v>
      </c>
      <c r="H22" s="166">
        <v>0</v>
      </c>
    </row>
    <row r="23" spans="1:8" x14ac:dyDescent="0.25">
      <c r="A23" s="132"/>
      <c r="B23" s="17" t="s">
        <v>344</v>
      </c>
      <c r="C23" s="165">
        <v>7743861.5800000001</v>
      </c>
      <c r="D23" s="165">
        <v>-1747773.8899999997</v>
      </c>
      <c r="E23" s="165">
        <v>5996087.6900000004</v>
      </c>
      <c r="F23" s="165">
        <v>5996087.6900000004</v>
      </c>
      <c r="G23" s="165">
        <v>608676.02</v>
      </c>
      <c r="H23" s="166">
        <v>0</v>
      </c>
    </row>
    <row r="24" spans="1:8" x14ac:dyDescent="0.25">
      <c r="A24" s="132"/>
      <c r="B24" s="17" t="s">
        <v>345</v>
      </c>
      <c r="C24" s="165">
        <v>62740228.020000003</v>
      </c>
      <c r="D24" s="165">
        <v>-19344678.850000001</v>
      </c>
      <c r="E24" s="165">
        <v>43395549.170000002</v>
      </c>
      <c r="F24" s="165">
        <v>43395549.170000002</v>
      </c>
      <c r="G24" s="165">
        <v>38808922.93</v>
      </c>
      <c r="H24" s="166">
        <v>0</v>
      </c>
    </row>
    <row r="25" spans="1:8" x14ac:dyDescent="0.25">
      <c r="A25" s="132"/>
      <c r="B25" s="17" t="s">
        <v>346</v>
      </c>
      <c r="C25" s="165">
        <v>679860.85</v>
      </c>
      <c r="D25" s="165">
        <v>-411260.05</v>
      </c>
      <c r="E25" s="165">
        <v>268600.8</v>
      </c>
      <c r="F25" s="165">
        <v>268600.8</v>
      </c>
      <c r="G25" s="165">
        <v>245064.4</v>
      </c>
      <c r="H25" s="166">
        <v>0</v>
      </c>
    </row>
    <row r="26" spans="1:8" x14ac:dyDescent="0.25">
      <c r="A26" s="132"/>
      <c r="B26" s="17" t="s">
        <v>347</v>
      </c>
      <c r="C26" s="165">
        <v>0</v>
      </c>
      <c r="D26" s="165">
        <v>0</v>
      </c>
      <c r="E26" s="165">
        <v>0</v>
      </c>
      <c r="F26" s="165">
        <v>0</v>
      </c>
      <c r="G26" s="165">
        <v>0</v>
      </c>
      <c r="H26" s="133">
        <v>0</v>
      </c>
    </row>
    <row r="27" spans="1:8" x14ac:dyDescent="0.25">
      <c r="A27" s="132"/>
      <c r="B27" s="17" t="s">
        <v>348</v>
      </c>
      <c r="C27" s="165">
        <v>2808784.22</v>
      </c>
      <c r="D27" s="165">
        <v>-646129.0700000003</v>
      </c>
      <c r="E27" s="165">
        <v>2162655.15</v>
      </c>
      <c r="F27" s="165">
        <v>2162655.15</v>
      </c>
      <c r="G27" s="165">
        <v>2151043.19</v>
      </c>
      <c r="H27" s="166">
        <v>0</v>
      </c>
    </row>
    <row r="28" spans="1:8" s="2" customFormat="1" x14ac:dyDescent="0.25">
      <c r="A28" s="13" t="s">
        <v>349</v>
      </c>
      <c r="B28" s="14"/>
      <c r="C28" s="164">
        <v>461158038.12</v>
      </c>
      <c r="D28" s="164">
        <v>-46330176.169999994</v>
      </c>
      <c r="E28" s="164">
        <v>414827861.95000005</v>
      </c>
      <c r="F28" s="164">
        <v>414827861.95000005</v>
      </c>
      <c r="G28" s="164">
        <v>388197441.79999995</v>
      </c>
      <c r="H28" s="164">
        <v>0</v>
      </c>
    </row>
    <row r="29" spans="1:8" x14ac:dyDescent="0.25">
      <c r="A29" s="132"/>
      <c r="B29" s="17" t="s">
        <v>350</v>
      </c>
      <c r="C29" s="165">
        <v>81758950.659999996</v>
      </c>
      <c r="D29" s="165">
        <v>-15247837.379999995</v>
      </c>
      <c r="E29" s="165">
        <v>66511113.280000001</v>
      </c>
      <c r="F29" s="165">
        <v>66511113.280000001</v>
      </c>
      <c r="G29" s="165">
        <v>60392772.420000002</v>
      </c>
      <c r="H29" s="166">
        <v>0</v>
      </c>
    </row>
    <row r="30" spans="1:8" x14ac:dyDescent="0.25">
      <c r="A30" s="132"/>
      <c r="B30" s="17" t="s">
        <v>351</v>
      </c>
      <c r="C30" s="165">
        <v>44730359.350000001</v>
      </c>
      <c r="D30" s="165">
        <v>-8706022.3200000003</v>
      </c>
      <c r="E30" s="165">
        <v>36024337.030000001</v>
      </c>
      <c r="F30" s="165">
        <v>36024337.030000001</v>
      </c>
      <c r="G30" s="165">
        <v>33247222.59</v>
      </c>
      <c r="H30" s="166">
        <v>0</v>
      </c>
    </row>
    <row r="31" spans="1:8" x14ac:dyDescent="0.25">
      <c r="A31" s="132"/>
      <c r="B31" s="17" t="s">
        <v>352</v>
      </c>
      <c r="C31" s="165">
        <v>16555407.77</v>
      </c>
      <c r="D31" s="165">
        <v>-4530258.7799999993</v>
      </c>
      <c r="E31" s="165">
        <v>12025148.99</v>
      </c>
      <c r="F31" s="165">
        <v>12025148.99</v>
      </c>
      <c r="G31" s="165">
        <v>5610384.79</v>
      </c>
      <c r="H31" s="166">
        <v>0</v>
      </c>
    </row>
    <row r="32" spans="1:8" x14ac:dyDescent="0.25">
      <c r="A32" s="132"/>
      <c r="B32" s="17" t="s">
        <v>353</v>
      </c>
      <c r="C32" s="165">
        <v>15013157.220000001</v>
      </c>
      <c r="D32" s="165">
        <v>16972384.380000003</v>
      </c>
      <c r="E32" s="165">
        <v>31985541.600000001</v>
      </c>
      <c r="F32" s="165">
        <v>31985541.600000001</v>
      </c>
      <c r="G32" s="165">
        <v>31985171.559999999</v>
      </c>
      <c r="H32" s="166">
        <v>0</v>
      </c>
    </row>
    <row r="33" spans="1:8" x14ac:dyDescent="0.25">
      <c r="A33" s="132"/>
      <c r="B33" s="17" t="s">
        <v>354</v>
      </c>
      <c r="C33" s="165">
        <v>42093675.210000001</v>
      </c>
      <c r="D33" s="165">
        <v>-26521910.469999999</v>
      </c>
      <c r="E33" s="165">
        <v>15571764.74</v>
      </c>
      <c r="F33" s="165">
        <v>15571764.74</v>
      </c>
      <c r="G33" s="165">
        <v>11291823.439999999</v>
      </c>
      <c r="H33" s="166">
        <v>0</v>
      </c>
    </row>
    <row r="34" spans="1:8" x14ac:dyDescent="0.25">
      <c r="A34" s="132"/>
      <c r="B34" s="17" t="s">
        <v>355</v>
      </c>
      <c r="C34" s="165">
        <v>43742951.93</v>
      </c>
      <c r="D34" s="165">
        <v>-3295797.9799999967</v>
      </c>
      <c r="E34" s="165">
        <v>40447153.950000003</v>
      </c>
      <c r="F34" s="165">
        <v>40447153.950000003</v>
      </c>
      <c r="G34" s="165">
        <v>36411415.450000003</v>
      </c>
      <c r="H34" s="166">
        <v>0</v>
      </c>
    </row>
    <row r="35" spans="1:8" x14ac:dyDescent="0.25">
      <c r="A35" s="132"/>
      <c r="B35" s="17" t="s">
        <v>356</v>
      </c>
      <c r="C35" s="165">
        <v>19174569.350000001</v>
      </c>
      <c r="D35" s="165">
        <v>-11325705.990000002</v>
      </c>
      <c r="E35" s="165">
        <v>7848863.3600000003</v>
      </c>
      <c r="F35" s="165">
        <v>7848863.3600000003</v>
      </c>
      <c r="G35" s="165">
        <v>6921906.3099999996</v>
      </c>
      <c r="H35" s="166">
        <v>0</v>
      </c>
    </row>
    <row r="36" spans="1:8" x14ac:dyDescent="0.25">
      <c r="A36" s="132"/>
      <c r="B36" s="17" t="s">
        <v>357</v>
      </c>
      <c r="C36" s="165">
        <v>9430654.3900000006</v>
      </c>
      <c r="D36" s="165">
        <v>-7323298.0700000003</v>
      </c>
      <c r="E36" s="165">
        <v>2107356.3199999998</v>
      </c>
      <c r="F36" s="165">
        <v>2107356.3199999998</v>
      </c>
      <c r="G36" s="165">
        <v>1856823.64</v>
      </c>
      <c r="H36" s="166">
        <v>0</v>
      </c>
    </row>
    <row r="37" spans="1:8" x14ac:dyDescent="0.25">
      <c r="A37" s="132"/>
      <c r="B37" s="17" t="s">
        <v>358</v>
      </c>
      <c r="C37" s="165">
        <v>188658312.24000001</v>
      </c>
      <c r="D37" s="165">
        <v>13648270.439999998</v>
      </c>
      <c r="E37" s="165">
        <v>202306582.68000001</v>
      </c>
      <c r="F37" s="165">
        <v>202306582.68000001</v>
      </c>
      <c r="G37" s="165">
        <v>200479921.59999999</v>
      </c>
      <c r="H37" s="166">
        <v>0</v>
      </c>
    </row>
    <row r="38" spans="1:8" s="2" customFormat="1" x14ac:dyDescent="0.25">
      <c r="A38" s="13" t="s">
        <v>359</v>
      </c>
      <c r="B38" s="14"/>
      <c r="C38" s="164">
        <v>10489915553.299999</v>
      </c>
      <c r="D38" s="164">
        <v>1390325183.9700007</v>
      </c>
      <c r="E38" s="164">
        <v>11880240737.27</v>
      </c>
      <c r="F38" s="164">
        <v>11880240737.27</v>
      </c>
      <c r="G38" s="164">
        <v>11442260993.049999</v>
      </c>
      <c r="H38" s="164">
        <v>0</v>
      </c>
    </row>
    <row r="39" spans="1:8" s="2" customFormat="1" x14ac:dyDescent="0.25">
      <c r="A39" s="167" t="s">
        <v>360</v>
      </c>
      <c r="B39" s="14"/>
      <c r="C39" s="164"/>
      <c r="D39" s="164"/>
      <c r="E39" s="164"/>
      <c r="F39" s="164"/>
      <c r="G39" s="164"/>
      <c r="H39" s="168"/>
    </row>
    <row r="40" spans="1:8" x14ac:dyDescent="0.25">
      <c r="A40" s="169"/>
      <c r="B40" s="17" t="s">
        <v>361</v>
      </c>
      <c r="C40" s="165">
        <v>10464203984.469999</v>
      </c>
      <c r="D40" s="165">
        <v>1272337356.6200008</v>
      </c>
      <c r="E40" s="165">
        <v>11736541341.09</v>
      </c>
      <c r="F40" s="165">
        <v>11736541341.09</v>
      </c>
      <c r="G40" s="165">
        <v>11298611779.809999</v>
      </c>
      <c r="H40" s="166">
        <v>0</v>
      </c>
    </row>
    <row r="41" spans="1:8" x14ac:dyDescent="0.25">
      <c r="A41" s="132"/>
      <c r="B41" s="17" t="s">
        <v>362</v>
      </c>
      <c r="C41" s="165">
        <v>8370073.0199999996</v>
      </c>
      <c r="D41" s="165">
        <v>119336663.35000001</v>
      </c>
      <c r="E41" s="165">
        <v>127706736.37</v>
      </c>
      <c r="F41" s="165">
        <v>127706736.37</v>
      </c>
      <c r="G41" s="165">
        <v>127662553.43000001</v>
      </c>
      <c r="H41" s="166">
        <v>0</v>
      </c>
    </row>
    <row r="42" spans="1:8" x14ac:dyDescent="0.25">
      <c r="A42" s="169"/>
      <c r="B42" s="17" t="s">
        <v>363</v>
      </c>
      <c r="C42" s="165">
        <v>3001219.81</v>
      </c>
      <c r="D42" s="165">
        <v>0</v>
      </c>
      <c r="E42" s="165">
        <v>3001219.81</v>
      </c>
      <c r="F42" s="165">
        <v>3001219.81</v>
      </c>
      <c r="G42" s="165">
        <v>3001219.81</v>
      </c>
      <c r="H42" s="166">
        <v>0</v>
      </c>
    </row>
    <row r="43" spans="1:8" x14ac:dyDescent="0.25">
      <c r="A43" s="132"/>
      <c r="B43" s="17" t="s">
        <v>364</v>
      </c>
      <c r="C43" s="165">
        <v>14340276</v>
      </c>
      <c r="D43" s="165">
        <v>-1348836</v>
      </c>
      <c r="E43" s="165">
        <v>12991440</v>
      </c>
      <c r="F43" s="165">
        <v>12991440</v>
      </c>
      <c r="G43" s="165">
        <v>12985440</v>
      </c>
      <c r="H43" s="166">
        <v>0</v>
      </c>
    </row>
    <row r="44" spans="1:8" x14ac:dyDescent="0.25">
      <c r="A44" s="16"/>
      <c r="B44" s="17" t="s">
        <v>365</v>
      </c>
      <c r="C44" s="133">
        <v>0</v>
      </c>
      <c r="D44" s="165">
        <v>0</v>
      </c>
      <c r="E44" s="133">
        <v>0</v>
      </c>
      <c r="F44" s="133">
        <v>0</v>
      </c>
      <c r="G44" s="133">
        <v>0</v>
      </c>
      <c r="H44" s="133">
        <v>0</v>
      </c>
    </row>
    <row r="45" spans="1:8" x14ac:dyDescent="0.25">
      <c r="A45" s="16"/>
      <c r="B45" s="17" t="s">
        <v>366</v>
      </c>
      <c r="C45" s="133">
        <v>0</v>
      </c>
      <c r="D45" s="165">
        <v>0</v>
      </c>
      <c r="E45" s="133">
        <v>0</v>
      </c>
      <c r="F45" s="133">
        <v>0</v>
      </c>
      <c r="G45" s="133">
        <v>0</v>
      </c>
      <c r="H45" s="133">
        <v>0</v>
      </c>
    </row>
    <row r="46" spans="1:8" x14ac:dyDescent="0.25">
      <c r="A46" s="132"/>
      <c r="B46" s="17" t="s">
        <v>367</v>
      </c>
      <c r="C46" s="165">
        <v>0</v>
      </c>
      <c r="D46" s="165">
        <v>0</v>
      </c>
      <c r="E46" s="165">
        <v>0</v>
      </c>
      <c r="F46" s="165">
        <v>0</v>
      </c>
      <c r="G46" s="165">
        <v>0</v>
      </c>
      <c r="H46" s="133">
        <v>0</v>
      </c>
    </row>
    <row r="47" spans="1:8" x14ac:dyDescent="0.25">
      <c r="A47" s="16"/>
      <c r="B47" s="17" t="s">
        <v>368</v>
      </c>
      <c r="C47" s="133">
        <v>0</v>
      </c>
      <c r="D47" s="165">
        <v>0</v>
      </c>
      <c r="E47" s="133">
        <v>0</v>
      </c>
      <c r="F47" s="133">
        <v>0</v>
      </c>
      <c r="G47" s="133">
        <v>0</v>
      </c>
      <c r="H47" s="133">
        <v>0</v>
      </c>
    </row>
    <row r="48" spans="1:8" x14ac:dyDescent="0.25">
      <c r="A48" s="16"/>
      <c r="B48" s="17" t="s">
        <v>369</v>
      </c>
      <c r="C48" s="133">
        <v>0</v>
      </c>
      <c r="D48" s="165">
        <v>0</v>
      </c>
      <c r="E48" s="133">
        <v>0</v>
      </c>
      <c r="F48" s="133">
        <v>0</v>
      </c>
      <c r="G48" s="133">
        <v>0</v>
      </c>
      <c r="H48" s="133">
        <v>0</v>
      </c>
    </row>
    <row r="49" spans="1:8" s="2" customFormat="1" x14ac:dyDescent="0.25">
      <c r="A49" s="13" t="s">
        <v>370</v>
      </c>
      <c r="B49" s="14"/>
      <c r="C49" s="164">
        <v>165000000</v>
      </c>
      <c r="D49" s="164">
        <v>102899056.68999998</v>
      </c>
      <c r="E49" s="164">
        <v>267899056.68999997</v>
      </c>
      <c r="F49" s="164">
        <v>267899056.68999997</v>
      </c>
      <c r="G49" s="164">
        <v>171080520.53</v>
      </c>
      <c r="H49" s="164">
        <v>0</v>
      </c>
    </row>
    <row r="50" spans="1:8" s="2" customFormat="1" x14ac:dyDescent="0.25">
      <c r="A50" s="13" t="s">
        <v>371</v>
      </c>
      <c r="B50" s="14"/>
      <c r="C50" s="164"/>
      <c r="D50" s="133"/>
      <c r="E50" s="164"/>
      <c r="F50" s="164"/>
      <c r="G50" s="164"/>
      <c r="H50" s="164"/>
    </row>
    <row r="51" spans="1:8" x14ac:dyDescent="0.25">
      <c r="A51" s="132"/>
      <c r="B51" s="17" t="s">
        <v>372</v>
      </c>
      <c r="C51" s="165">
        <v>0</v>
      </c>
      <c r="D51" s="165">
        <v>9023456.0099999998</v>
      </c>
      <c r="E51" s="165">
        <v>9023456.0099999998</v>
      </c>
      <c r="F51" s="165">
        <v>9023456.0099999998</v>
      </c>
      <c r="G51" s="165">
        <v>2411581.77</v>
      </c>
      <c r="H51" s="165">
        <v>0</v>
      </c>
    </row>
    <row r="52" spans="1:8" x14ac:dyDescent="0.25">
      <c r="A52" s="132"/>
      <c r="B52" s="17" t="s">
        <v>373</v>
      </c>
      <c r="C52" s="165">
        <v>0</v>
      </c>
      <c r="D52" s="165">
        <v>82361</v>
      </c>
      <c r="E52" s="165">
        <v>82361</v>
      </c>
      <c r="F52" s="165">
        <v>82361</v>
      </c>
      <c r="G52" s="165">
        <v>58763</v>
      </c>
      <c r="H52" s="120">
        <v>0</v>
      </c>
    </row>
    <row r="53" spans="1:8" x14ac:dyDescent="0.25">
      <c r="A53" s="132"/>
      <c r="B53" s="17" t="s">
        <v>374</v>
      </c>
      <c r="C53" s="165">
        <v>0</v>
      </c>
      <c r="D53" s="165">
        <v>0</v>
      </c>
      <c r="E53" s="165">
        <v>0</v>
      </c>
      <c r="F53" s="165">
        <v>0</v>
      </c>
      <c r="G53" s="165">
        <v>0</v>
      </c>
      <c r="H53" s="120">
        <v>0</v>
      </c>
    </row>
    <row r="54" spans="1:8" x14ac:dyDescent="0.25">
      <c r="A54" s="132"/>
      <c r="B54" s="17" t="s">
        <v>375</v>
      </c>
      <c r="C54" s="165">
        <v>165000000</v>
      </c>
      <c r="D54" s="165">
        <v>29213419.949999988</v>
      </c>
      <c r="E54" s="165">
        <v>194213419.94999999</v>
      </c>
      <c r="F54" s="165">
        <v>194213419.94999999</v>
      </c>
      <c r="G54" s="165">
        <v>135033119.75999999</v>
      </c>
      <c r="H54" s="133">
        <v>0</v>
      </c>
    </row>
    <row r="55" spans="1:8" x14ac:dyDescent="0.25">
      <c r="A55" s="132"/>
      <c r="B55" s="17" t="s">
        <v>376</v>
      </c>
      <c r="C55" s="165">
        <v>0</v>
      </c>
      <c r="D55" s="165">
        <v>62171499.57</v>
      </c>
      <c r="E55" s="165">
        <v>62171499.57</v>
      </c>
      <c r="F55" s="165">
        <v>62171499.57</v>
      </c>
      <c r="G55" s="165">
        <v>31893012</v>
      </c>
      <c r="H55" s="133">
        <v>0</v>
      </c>
    </row>
    <row r="56" spans="1:8" x14ac:dyDescent="0.25">
      <c r="A56" s="132"/>
      <c r="B56" s="17" t="s">
        <v>377</v>
      </c>
      <c r="C56" s="165">
        <v>0</v>
      </c>
      <c r="D56" s="165">
        <v>2061204</v>
      </c>
      <c r="E56" s="165">
        <v>2061204</v>
      </c>
      <c r="F56" s="165">
        <v>2061204</v>
      </c>
      <c r="G56" s="165">
        <v>1484452</v>
      </c>
      <c r="H56" s="133">
        <v>0</v>
      </c>
    </row>
    <row r="57" spans="1:8" x14ac:dyDescent="0.25">
      <c r="A57" s="132"/>
      <c r="B57" s="17" t="s">
        <v>378</v>
      </c>
      <c r="C57" s="165">
        <v>0</v>
      </c>
      <c r="D57" s="165">
        <v>0</v>
      </c>
      <c r="E57" s="165">
        <v>0</v>
      </c>
      <c r="F57" s="165">
        <v>0</v>
      </c>
      <c r="G57" s="165">
        <v>0</v>
      </c>
      <c r="H57" s="133">
        <v>0</v>
      </c>
    </row>
    <row r="58" spans="1:8" x14ac:dyDescent="0.25">
      <c r="A58" s="132"/>
      <c r="B58" s="17" t="s">
        <v>379</v>
      </c>
      <c r="C58" s="165">
        <v>0</v>
      </c>
      <c r="D58" s="165">
        <v>0</v>
      </c>
      <c r="E58" s="165">
        <v>0</v>
      </c>
      <c r="F58" s="165">
        <v>0</v>
      </c>
      <c r="G58" s="165">
        <v>0</v>
      </c>
      <c r="H58" s="133">
        <v>0</v>
      </c>
    </row>
    <row r="59" spans="1:8" x14ac:dyDescent="0.25">
      <c r="A59" s="132"/>
      <c r="B59" s="17" t="s">
        <v>380</v>
      </c>
      <c r="C59" s="165">
        <v>0</v>
      </c>
      <c r="D59" s="165">
        <v>347116.16</v>
      </c>
      <c r="E59" s="165">
        <v>347116.16</v>
      </c>
      <c r="F59" s="165">
        <v>347116.16</v>
      </c>
      <c r="G59" s="165">
        <v>199592</v>
      </c>
      <c r="H59" s="133">
        <v>0</v>
      </c>
    </row>
    <row r="60" spans="1:8" s="2" customFormat="1" x14ac:dyDescent="0.25">
      <c r="A60" s="13" t="s">
        <v>381</v>
      </c>
      <c r="B60" s="14"/>
      <c r="C60" s="164">
        <v>9106152032.5400009</v>
      </c>
      <c r="D60" s="164">
        <v>-50343660.159999728</v>
      </c>
      <c r="E60" s="164">
        <v>9055808372.3800011</v>
      </c>
      <c r="F60" s="164">
        <v>9055808372.3800011</v>
      </c>
      <c r="G60" s="164">
        <v>7049707990.1700001</v>
      </c>
      <c r="H60" s="164">
        <v>0</v>
      </c>
    </row>
    <row r="61" spans="1:8" x14ac:dyDescent="0.25">
      <c r="A61" s="132"/>
      <c r="B61" s="17" t="s">
        <v>382</v>
      </c>
      <c r="C61" s="165">
        <v>4933446836.3000002</v>
      </c>
      <c r="D61" s="165">
        <v>-492697704.59000015</v>
      </c>
      <c r="E61" s="165">
        <v>4440749131.71</v>
      </c>
      <c r="F61" s="165">
        <v>4440749131.71</v>
      </c>
      <c r="G61" s="165">
        <v>3044163595.6599998</v>
      </c>
      <c r="H61" s="165">
        <v>0</v>
      </c>
    </row>
    <row r="62" spans="1:8" x14ac:dyDescent="0.25">
      <c r="A62" s="132"/>
      <c r="B62" s="17" t="s">
        <v>383</v>
      </c>
      <c r="C62" s="165">
        <v>105500000</v>
      </c>
      <c r="D62" s="165">
        <v>-13129220.340000004</v>
      </c>
      <c r="E62" s="165">
        <v>92370779.659999996</v>
      </c>
      <c r="F62" s="165">
        <v>92370779.659999996</v>
      </c>
      <c r="G62" s="165">
        <v>79700467.5</v>
      </c>
      <c r="H62" s="165">
        <v>0</v>
      </c>
    </row>
    <row r="63" spans="1:8" x14ac:dyDescent="0.25">
      <c r="A63" s="132"/>
      <c r="B63" s="17" t="s">
        <v>384</v>
      </c>
      <c r="C63" s="165">
        <v>4067205196.2399998</v>
      </c>
      <c r="D63" s="165">
        <v>455483264.77000046</v>
      </c>
      <c r="E63" s="165">
        <v>4522688461.0100002</v>
      </c>
      <c r="F63" s="165">
        <v>4522688461.0100002</v>
      </c>
      <c r="G63" s="165">
        <v>3925843927.0100002</v>
      </c>
      <c r="H63" s="165">
        <v>0</v>
      </c>
    </row>
    <row r="64" spans="1:8" s="2" customFormat="1" x14ac:dyDescent="0.25">
      <c r="A64" s="13" t="s">
        <v>385</v>
      </c>
      <c r="B64" s="14"/>
      <c r="C64" s="164">
        <v>1000000</v>
      </c>
      <c r="D64" s="164">
        <v>-1000000</v>
      </c>
      <c r="E64" s="164">
        <v>0</v>
      </c>
      <c r="F64" s="164">
        <v>0</v>
      </c>
      <c r="G64" s="164">
        <v>0</v>
      </c>
      <c r="H64" s="164">
        <v>0</v>
      </c>
    </row>
    <row r="65" spans="1:8" s="2" customFormat="1" x14ac:dyDescent="0.25">
      <c r="A65" s="13" t="s">
        <v>386</v>
      </c>
      <c r="B65" s="14"/>
      <c r="C65" s="164"/>
      <c r="D65" s="164"/>
      <c r="E65" s="164"/>
      <c r="F65" s="164"/>
      <c r="G65" s="164"/>
      <c r="H65" s="164"/>
    </row>
    <row r="66" spans="1:8" x14ac:dyDescent="0.25">
      <c r="A66" s="16"/>
      <c r="B66" s="141" t="s">
        <v>387</v>
      </c>
      <c r="C66" s="133">
        <v>0</v>
      </c>
      <c r="D66" s="165">
        <v>0</v>
      </c>
      <c r="E66" s="133">
        <v>0</v>
      </c>
      <c r="F66" s="133">
        <v>0</v>
      </c>
      <c r="G66" s="133">
        <v>0</v>
      </c>
      <c r="H66" s="133">
        <v>0</v>
      </c>
    </row>
    <row r="67" spans="1:8" x14ac:dyDescent="0.25">
      <c r="A67" s="16"/>
      <c r="B67" s="141" t="s">
        <v>388</v>
      </c>
      <c r="C67" s="133">
        <v>0</v>
      </c>
      <c r="D67" s="165">
        <v>0</v>
      </c>
      <c r="E67" s="133">
        <v>0</v>
      </c>
      <c r="F67" s="133">
        <v>0</v>
      </c>
      <c r="G67" s="133">
        <v>0</v>
      </c>
      <c r="H67" s="133">
        <v>0</v>
      </c>
    </row>
    <row r="68" spans="1:8" x14ac:dyDescent="0.25">
      <c r="A68" s="16"/>
      <c r="B68" s="141" t="s">
        <v>389</v>
      </c>
      <c r="C68" s="133">
        <v>0</v>
      </c>
      <c r="D68" s="165">
        <v>0</v>
      </c>
      <c r="E68" s="133">
        <v>0</v>
      </c>
      <c r="F68" s="133">
        <v>0</v>
      </c>
      <c r="G68" s="133">
        <v>0</v>
      </c>
      <c r="H68" s="133">
        <v>0</v>
      </c>
    </row>
    <row r="69" spans="1:8" x14ac:dyDescent="0.25">
      <c r="A69" s="16"/>
      <c r="B69" s="141" t="s">
        <v>390</v>
      </c>
      <c r="C69" s="133">
        <v>0</v>
      </c>
      <c r="D69" s="165">
        <v>0</v>
      </c>
      <c r="E69" s="133">
        <v>0</v>
      </c>
      <c r="F69" s="133">
        <v>0</v>
      </c>
      <c r="G69" s="133">
        <v>0</v>
      </c>
      <c r="H69" s="133">
        <v>0</v>
      </c>
    </row>
    <row r="70" spans="1:8" ht="24.75" x14ac:dyDescent="0.25">
      <c r="A70" s="16"/>
      <c r="B70" s="141" t="s">
        <v>391</v>
      </c>
      <c r="C70" s="133">
        <v>0</v>
      </c>
      <c r="D70" s="165">
        <v>0</v>
      </c>
      <c r="E70" s="133">
        <v>0</v>
      </c>
      <c r="F70" s="133">
        <v>0</v>
      </c>
      <c r="G70" s="133">
        <v>0</v>
      </c>
      <c r="H70" s="133">
        <v>0</v>
      </c>
    </row>
    <row r="71" spans="1:8" x14ac:dyDescent="0.25">
      <c r="A71" s="16"/>
      <c r="B71" s="141" t="s">
        <v>392</v>
      </c>
      <c r="C71" s="133">
        <v>0</v>
      </c>
      <c r="D71" s="165">
        <v>0</v>
      </c>
      <c r="E71" s="133">
        <v>0</v>
      </c>
      <c r="F71" s="133">
        <v>0</v>
      </c>
      <c r="G71" s="133">
        <v>0</v>
      </c>
      <c r="H71" s="133">
        <v>0</v>
      </c>
    </row>
    <row r="72" spans="1:8" x14ac:dyDescent="0.25">
      <c r="A72" s="132"/>
      <c r="B72" s="141" t="s">
        <v>393</v>
      </c>
      <c r="C72" s="165">
        <v>1000000</v>
      </c>
      <c r="D72" s="165">
        <v>-1000000</v>
      </c>
      <c r="E72" s="165">
        <v>0</v>
      </c>
      <c r="F72" s="165">
        <v>0</v>
      </c>
      <c r="G72" s="165">
        <v>0</v>
      </c>
      <c r="H72" s="133">
        <v>0</v>
      </c>
    </row>
    <row r="73" spans="1:8" s="2" customFormat="1" x14ac:dyDescent="0.25">
      <c r="A73" s="13" t="s">
        <v>394</v>
      </c>
      <c r="B73" s="14"/>
      <c r="C73" s="164">
        <v>5880002179</v>
      </c>
      <c r="D73" s="164">
        <v>122785052.5</v>
      </c>
      <c r="E73" s="164">
        <v>6002787231.5</v>
      </c>
      <c r="F73" s="164">
        <v>6002787231.5</v>
      </c>
      <c r="G73" s="164">
        <v>5899177617.5</v>
      </c>
      <c r="H73" s="164">
        <v>0</v>
      </c>
    </row>
    <row r="74" spans="1:8" x14ac:dyDescent="0.25">
      <c r="A74" s="132"/>
      <c r="B74" s="17" t="s">
        <v>395</v>
      </c>
      <c r="C74" s="165">
        <v>5880002179</v>
      </c>
      <c r="D74" s="165">
        <v>122785052.5</v>
      </c>
      <c r="E74" s="165">
        <v>6002787231.5</v>
      </c>
      <c r="F74" s="165">
        <v>6002787231.5</v>
      </c>
      <c r="G74" s="165">
        <v>5899177617.5</v>
      </c>
      <c r="H74" s="165">
        <v>0</v>
      </c>
    </row>
    <row r="75" spans="1:8" x14ac:dyDescent="0.25">
      <c r="A75" s="16"/>
      <c r="B75" s="17" t="s">
        <v>396</v>
      </c>
      <c r="C75" s="133">
        <v>0</v>
      </c>
      <c r="D75" s="165">
        <v>0</v>
      </c>
      <c r="E75" s="133">
        <v>0</v>
      </c>
      <c r="F75" s="133">
        <v>0</v>
      </c>
      <c r="G75" s="133">
        <v>0</v>
      </c>
      <c r="H75" s="133">
        <v>0</v>
      </c>
    </row>
    <row r="76" spans="1:8" x14ac:dyDescent="0.25">
      <c r="A76" s="16"/>
      <c r="B76" s="17" t="s">
        <v>397</v>
      </c>
      <c r="C76" s="133">
        <v>0</v>
      </c>
      <c r="D76" s="165">
        <v>0</v>
      </c>
      <c r="E76" s="133">
        <v>0</v>
      </c>
      <c r="F76" s="133">
        <v>0</v>
      </c>
      <c r="G76" s="133">
        <v>0</v>
      </c>
      <c r="H76" s="133">
        <v>0</v>
      </c>
    </row>
    <row r="77" spans="1:8" s="2" customFormat="1" x14ac:dyDescent="0.25">
      <c r="A77" s="13" t="s">
        <v>398</v>
      </c>
      <c r="B77" s="14"/>
      <c r="C77" s="164">
        <v>1334099944.8599999</v>
      </c>
      <c r="D77" s="164">
        <v>34035378.750000134</v>
      </c>
      <c r="E77" s="164">
        <v>1368135323.6100001</v>
      </c>
      <c r="F77" s="164">
        <v>1368135323.6100001</v>
      </c>
      <c r="G77" s="164">
        <v>1368135323.6100001</v>
      </c>
      <c r="H77" s="164">
        <v>0</v>
      </c>
    </row>
    <row r="78" spans="1:8" x14ac:dyDescent="0.25">
      <c r="A78" s="132"/>
      <c r="B78" s="17" t="s">
        <v>399</v>
      </c>
      <c r="C78" s="165">
        <v>0</v>
      </c>
      <c r="D78" s="165">
        <v>21148000</v>
      </c>
      <c r="E78" s="165">
        <v>21148000</v>
      </c>
      <c r="F78" s="165">
        <v>21148000</v>
      </c>
      <c r="G78" s="165">
        <v>21148000</v>
      </c>
      <c r="H78" s="133">
        <v>0</v>
      </c>
    </row>
    <row r="79" spans="1:8" x14ac:dyDescent="0.25">
      <c r="A79" s="132"/>
      <c r="B79" s="17" t="s">
        <v>400</v>
      </c>
      <c r="C79" s="165">
        <v>13232500</v>
      </c>
      <c r="D79" s="165">
        <v>35477262.82</v>
      </c>
      <c r="E79" s="165">
        <v>48709762.82</v>
      </c>
      <c r="F79" s="165">
        <v>48709762.82</v>
      </c>
      <c r="G79" s="165">
        <v>48709762.82</v>
      </c>
      <c r="H79" s="165">
        <v>0</v>
      </c>
    </row>
    <row r="80" spans="1:8" x14ac:dyDescent="0.25">
      <c r="A80" s="132"/>
      <c r="B80" s="17" t="s">
        <v>401</v>
      </c>
      <c r="C80" s="133">
        <v>0</v>
      </c>
      <c r="D80" s="165">
        <v>0</v>
      </c>
      <c r="E80" s="133">
        <v>0</v>
      </c>
      <c r="F80" s="133">
        <v>0</v>
      </c>
      <c r="G80" s="133">
        <v>0</v>
      </c>
      <c r="H80" s="133">
        <v>0</v>
      </c>
    </row>
    <row r="81" spans="1:8" x14ac:dyDescent="0.25">
      <c r="A81" s="132"/>
      <c r="B81" s="17" t="s">
        <v>402</v>
      </c>
      <c r="C81" s="165">
        <v>6144694</v>
      </c>
      <c r="D81" s="165">
        <v>-4490197.68</v>
      </c>
      <c r="E81" s="165">
        <v>1654496.32</v>
      </c>
      <c r="F81" s="165">
        <v>1654496.32</v>
      </c>
      <c r="G81" s="165">
        <v>1654496.32</v>
      </c>
      <c r="H81" s="165">
        <v>0</v>
      </c>
    </row>
    <row r="82" spans="1:8" x14ac:dyDescent="0.25">
      <c r="A82" s="16"/>
      <c r="B82" s="17" t="s">
        <v>403</v>
      </c>
      <c r="C82" s="165">
        <v>3500000</v>
      </c>
      <c r="D82" s="165">
        <v>-3500000</v>
      </c>
      <c r="E82" s="165">
        <v>0</v>
      </c>
      <c r="F82" s="165">
        <v>0</v>
      </c>
      <c r="G82" s="165">
        <v>0</v>
      </c>
      <c r="H82" s="165">
        <v>0</v>
      </c>
    </row>
    <row r="83" spans="1:8" x14ac:dyDescent="0.25">
      <c r="A83" s="16"/>
      <c r="B83" s="17" t="s">
        <v>404</v>
      </c>
      <c r="C83" s="133">
        <v>0</v>
      </c>
      <c r="D83" s="165">
        <v>0</v>
      </c>
      <c r="E83" s="133">
        <v>0</v>
      </c>
      <c r="F83" s="133">
        <v>0</v>
      </c>
      <c r="G83" s="133">
        <v>0</v>
      </c>
      <c r="H83" s="133">
        <v>0</v>
      </c>
    </row>
    <row r="84" spans="1:8" x14ac:dyDescent="0.25">
      <c r="A84" s="16"/>
      <c r="B84" s="17" t="s">
        <v>405</v>
      </c>
      <c r="C84" s="165">
        <v>1311222750.8599999</v>
      </c>
      <c r="D84" s="165">
        <v>-14599686.389999866</v>
      </c>
      <c r="E84" s="165">
        <v>1296623064.47</v>
      </c>
      <c r="F84" s="133">
        <v>1296623064.47</v>
      </c>
      <c r="G84" s="133">
        <v>1296623064.47</v>
      </c>
      <c r="H84" s="165">
        <v>0</v>
      </c>
    </row>
    <row r="85" spans="1:8" x14ac:dyDescent="0.25">
      <c r="A85" s="18"/>
      <c r="B85" s="20"/>
      <c r="C85" s="120"/>
      <c r="D85" s="120"/>
      <c r="E85" s="120"/>
      <c r="F85" s="120"/>
      <c r="G85" s="120"/>
      <c r="H85" s="120"/>
    </row>
    <row r="86" spans="1:8" s="2" customFormat="1" x14ac:dyDescent="0.25">
      <c r="A86" s="170" t="s">
        <v>406</v>
      </c>
      <c r="B86" s="171"/>
      <c r="C86" s="161">
        <v>34643809874.509995</v>
      </c>
      <c r="D86" s="161">
        <v>-61306026.569998354</v>
      </c>
      <c r="E86" s="161">
        <v>34582503847.940002</v>
      </c>
      <c r="F86" s="161">
        <v>34582503847.940002</v>
      </c>
      <c r="G86" s="161">
        <v>34541705682.609993</v>
      </c>
      <c r="H86" s="161">
        <v>0</v>
      </c>
    </row>
    <row r="87" spans="1:8" s="2" customFormat="1" x14ac:dyDescent="0.25">
      <c r="A87" s="13" t="s">
        <v>407</v>
      </c>
      <c r="B87" s="14"/>
      <c r="C87" s="172">
        <v>0</v>
      </c>
      <c r="D87" s="172">
        <v>1300000000</v>
      </c>
      <c r="E87" s="172">
        <v>1300000000</v>
      </c>
      <c r="F87" s="172">
        <v>1300000000</v>
      </c>
      <c r="G87" s="172">
        <v>1300000000</v>
      </c>
      <c r="H87" s="172">
        <v>0</v>
      </c>
    </row>
    <row r="88" spans="1:8" x14ac:dyDescent="0.25">
      <c r="A88" s="132"/>
      <c r="B88" s="17" t="s">
        <v>332</v>
      </c>
      <c r="C88" s="165">
        <v>0</v>
      </c>
      <c r="D88" s="165">
        <v>938584440.07000005</v>
      </c>
      <c r="E88" s="165">
        <v>938584440.07000005</v>
      </c>
      <c r="F88" s="165">
        <v>938584440.07000005</v>
      </c>
      <c r="G88" s="165">
        <v>938584440.07000005</v>
      </c>
      <c r="H88" s="133">
        <v>0</v>
      </c>
    </row>
    <row r="89" spans="1:8" x14ac:dyDescent="0.25">
      <c r="A89" s="132"/>
      <c r="B89" s="17" t="s">
        <v>333</v>
      </c>
      <c r="C89" s="133">
        <v>0</v>
      </c>
      <c r="D89" s="165">
        <v>0</v>
      </c>
      <c r="E89" s="133">
        <v>0</v>
      </c>
      <c r="F89" s="133">
        <v>0</v>
      </c>
      <c r="G89" s="133">
        <v>0</v>
      </c>
      <c r="H89" s="133">
        <v>0</v>
      </c>
    </row>
    <row r="90" spans="1:8" x14ac:dyDescent="0.25">
      <c r="A90" s="132"/>
      <c r="B90" s="17" t="s">
        <v>334</v>
      </c>
      <c r="C90" s="165">
        <v>0</v>
      </c>
      <c r="D90" s="165">
        <v>237589347.12</v>
      </c>
      <c r="E90" s="165">
        <v>237589347.12</v>
      </c>
      <c r="F90" s="165">
        <v>237589347.12</v>
      </c>
      <c r="G90" s="165">
        <v>237589347.12</v>
      </c>
      <c r="H90" s="133">
        <v>0</v>
      </c>
    </row>
    <row r="91" spans="1:8" x14ac:dyDescent="0.25">
      <c r="A91" s="132"/>
      <c r="B91" s="17" t="s">
        <v>335</v>
      </c>
      <c r="C91" s="133">
        <v>0</v>
      </c>
      <c r="D91" s="165">
        <v>0</v>
      </c>
      <c r="E91" s="133">
        <v>0</v>
      </c>
      <c r="F91" s="133">
        <v>0</v>
      </c>
      <c r="G91" s="133">
        <v>0</v>
      </c>
      <c r="H91" s="133">
        <v>0</v>
      </c>
    </row>
    <row r="92" spans="1:8" x14ac:dyDescent="0.25">
      <c r="A92" s="16"/>
      <c r="B92" s="17" t="s">
        <v>336</v>
      </c>
      <c r="C92" s="133">
        <v>0</v>
      </c>
      <c r="D92" s="165">
        <v>123826212.81</v>
      </c>
      <c r="E92" s="133">
        <v>123826212.81</v>
      </c>
      <c r="F92" s="133">
        <v>123826212.81</v>
      </c>
      <c r="G92" s="133">
        <v>123826212.81</v>
      </c>
      <c r="H92" s="133">
        <v>0</v>
      </c>
    </row>
    <row r="93" spans="1:8" x14ac:dyDescent="0.25">
      <c r="A93" s="16"/>
      <c r="B93" s="17" t="s">
        <v>337</v>
      </c>
      <c r="C93" s="133">
        <v>0</v>
      </c>
      <c r="D93" s="165">
        <v>0</v>
      </c>
      <c r="E93" s="133">
        <v>0</v>
      </c>
      <c r="F93" s="133">
        <v>0</v>
      </c>
      <c r="G93" s="133">
        <v>0</v>
      </c>
      <c r="H93" s="133">
        <v>0</v>
      </c>
    </row>
    <row r="94" spans="1:8" x14ac:dyDescent="0.25">
      <c r="A94" s="16"/>
      <c r="B94" s="17" t="s">
        <v>338</v>
      </c>
      <c r="C94" s="133">
        <v>0</v>
      </c>
      <c r="D94" s="165">
        <v>0</v>
      </c>
      <c r="E94" s="133">
        <v>0</v>
      </c>
      <c r="F94" s="133">
        <v>0</v>
      </c>
      <c r="G94" s="133">
        <v>0</v>
      </c>
      <c r="H94" s="133">
        <v>0</v>
      </c>
    </row>
    <row r="95" spans="1:8" s="2" customFormat="1" x14ac:dyDescent="0.25">
      <c r="A95" s="13" t="s">
        <v>339</v>
      </c>
      <c r="B95" s="14"/>
      <c r="C95" s="172">
        <v>0</v>
      </c>
      <c r="D95" s="172">
        <v>0</v>
      </c>
      <c r="E95" s="172">
        <v>0</v>
      </c>
      <c r="F95" s="172">
        <v>0</v>
      </c>
      <c r="G95" s="172">
        <v>0</v>
      </c>
      <c r="H95" s="172">
        <v>0</v>
      </c>
    </row>
    <row r="96" spans="1:8" x14ac:dyDescent="0.25">
      <c r="A96" s="16"/>
      <c r="B96" s="141" t="s">
        <v>340</v>
      </c>
      <c r="C96" s="133">
        <v>0</v>
      </c>
      <c r="D96" s="165">
        <v>0</v>
      </c>
      <c r="E96" s="133">
        <v>0</v>
      </c>
      <c r="F96" s="133">
        <v>0</v>
      </c>
      <c r="G96" s="133">
        <v>0</v>
      </c>
      <c r="H96" s="133">
        <v>0</v>
      </c>
    </row>
    <row r="97" spans="1:8" x14ac:dyDescent="0.25">
      <c r="A97" s="16"/>
      <c r="B97" s="17" t="s">
        <v>341</v>
      </c>
      <c r="C97" s="133">
        <v>0</v>
      </c>
      <c r="D97" s="165">
        <v>0</v>
      </c>
      <c r="E97" s="133">
        <v>0</v>
      </c>
      <c r="F97" s="133">
        <v>0</v>
      </c>
      <c r="G97" s="133">
        <v>0</v>
      </c>
      <c r="H97" s="133">
        <v>0</v>
      </c>
    </row>
    <row r="98" spans="1:8" x14ac:dyDescent="0.25">
      <c r="A98" s="16"/>
      <c r="B98" s="17" t="s">
        <v>342</v>
      </c>
      <c r="C98" s="133">
        <v>0</v>
      </c>
      <c r="D98" s="165">
        <v>0</v>
      </c>
      <c r="E98" s="133">
        <v>0</v>
      </c>
      <c r="F98" s="133">
        <v>0</v>
      </c>
      <c r="G98" s="133">
        <v>0</v>
      </c>
      <c r="H98" s="133">
        <v>0</v>
      </c>
    </row>
    <row r="99" spans="1:8" x14ac:dyDescent="0.25">
      <c r="A99" s="16"/>
      <c r="B99" s="17" t="s">
        <v>343</v>
      </c>
      <c r="C99" s="133">
        <v>0</v>
      </c>
      <c r="D99" s="165">
        <v>0</v>
      </c>
      <c r="E99" s="133">
        <v>0</v>
      </c>
      <c r="F99" s="133">
        <v>0</v>
      </c>
      <c r="G99" s="133">
        <v>0</v>
      </c>
      <c r="H99" s="133">
        <v>0</v>
      </c>
    </row>
    <row r="100" spans="1:8" x14ac:dyDescent="0.25">
      <c r="A100" s="16"/>
      <c r="B100" s="17" t="s">
        <v>344</v>
      </c>
      <c r="C100" s="133">
        <v>0</v>
      </c>
      <c r="D100" s="165">
        <v>0</v>
      </c>
      <c r="E100" s="133">
        <v>0</v>
      </c>
      <c r="F100" s="133">
        <v>0</v>
      </c>
      <c r="G100" s="133">
        <v>0</v>
      </c>
      <c r="H100" s="133">
        <v>0</v>
      </c>
    </row>
    <row r="101" spans="1:8" x14ac:dyDescent="0.25">
      <c r="A101" s="16"/>
      <c r="B101" s="17" t="s">
        <v>345</v>
      </c>
      <c r="C101" s="133">
        <v>0</v>
      </c>
      <c r="D101" s="165">
        <v>0</v>
      </c>
      <c r="E101" s="133">
        <v>0</v>
      </c>
      <c r="F101" s="133">
        <v>0</v>
      </c>
      <c r="G101" s="133">
        <v>0</v>
      </c>
      <c r="H101" s="133">
        <v>0</v>
      </c>
    </row>
    <row r="102" spans="1:8" x14ac:dyDescent="0.25">
      <c r="A102" s="16"/>
      <c r="B102" s="17" t="s">
        <v>346</v>
      </c>
      <c r="C102" s="133">
        <v>0</v>
      </c>
      <c r="D102" s="165">
        <v>0</v>
      </c>
      <c r="E102" s="133">
        <v>0</v>
      </c>
      <c r="F102" s="133">
        <v>0</v>
      </c>
      <c r="G102" s="133">
        <v>0</v>
      </c>
      <c r="H102" s="133">
        <v>0</v>
      </c>
    </row>
    <row r="103" spans="1:8" x14ac:dyDescent="0.25">
      <c r="A103" s="16"/>
      <c r="B103" s="17" t="s">
        <v>347</v>
      </c>
      <c r="C103" s="133">
        <v>0</v>
      </c>
      <c r="D103" s="165">
        <v>0</v>
      </c>
      <c r="E103" s="133">
        <v>0</v>
      </c>
      <c r="F103" s="133">
        <v>0</v>
      </c>
      <c r="G103" s="133">
        <v>0</v>
      </c>
      <c r="H103" s="133">
        <v>0</v>
      </c>
    </row>
    <row r="104" spans="1:8" x14ac:dyDescent="0.25">
      <c r="A104" s="16"/>
      <c r="B104" s="17" t="s">
        <v>348</v>
      </c>
      <c r="C104" s="133">
        <v>0</v>
      </c>
      <c r="D104" s="165">
        <v>0</v>
      </c>
      <c r="E104" s="133">
        <v>0</v>
      </c>
      <c r="F104" s="133">
        <v>0</v>
      </c>
      <c r="G104" s="133">
        <v>0</v>
      </c>
      <c r="H104" s="133">
        <v>0</v>
      </c>
    </row>
    <row r="105" spans="1:8" s="2" customFormat="1" x14ac:dyDescent="0.25">
      <c r="A105" s="13" t="s">
        <v>349</v>
      </c>
      <c r="B105" s="14"/>
      <c r="C105" s="172">
        <v>0</v>
      </c>
      <c r="D105" s="172">
        <v>0</v>
      </c>
      <c r="E105" s="172">
        <v>0</v>
      </c>
      <c r="F105" s="172">
        <v>0</v>
      </c>
      <c r="G105" s="172">
        <v>0</v>
      </c>
      <c r="H105" s="172">
        <v>0</v>
      </c>
    </row>
    <row r="106" spans="1:8" x14ac:dyDescent="0.25">
      <c r="A106" s="16"/>
      <c r="B106" s="17" t="s">
        <v>350</v>
      </c>
      <c r="C106" s="133">
        <v>0</v>
      </c>
      <c r="D106" s="165">
        <v>0</v>
      </c>
      <c r="E106" s="133">
        <v>0</v>
      </c>
      <c r="F106" s="133">
        <v>0</v>
      </c>
      <c r="G106" s="133">
        <v>0</v>
      </c>
      <c r="H106" s="133">
        <v>0</v>
      </c>
    </row>
    <row r="107" spans="1:8" x14ac:dyDescent="0.25">
      <c r="A107" s="16"/>
      <c r="B107" s="17" t="s">
        <v>351</v>
      </c>
      <c r="C107" s="133">
        <v>0</v>
      </c>
      <c r="D107" s="165">
        <v>0</v>
      </c>
      <c r="E107" s="133">
        <v>0</v>
      </c>
      <c r="F107" s="133">
        <v>0</v>
      </c>
      <c r="G107" s="133">
        <v>0</v>
      </c>
      <c r="H107" s="133">
        <v>0</v>
      </c>
    </row>
    <row r="108" spans="1:8" x14ac:dyDescent="0.25">
      <c r="A108" s="16"/>
      <c r="B108" s="17" t="s">
        <v>352</v>
      </c>
      <c r="C108" s="133">
        <v>0</v>
      </c>
      <c r="D108" s="165">
        <v>0</v>
      </c>
      <c r="E108" s="133">
        <v>0</v>
      </c>
      <c r="F108" s="133">
        <v>0</v>
      </c>
      <c r="G108" s="133">
        <v>0</v>
      </c>
      <c r="H108" s="133">
        <v>0</v>
      </c>
    </row>
    <row r="109" spans="1:8" x14ac:dyDescent="0.25">
      <c r="A109" s="16"/>
      <c r="B109" s="17" t="s">
        <v>353</v>
      </c>
      <c r="C109" s="133">
        <v>0</v>
      </c>
      <c r="D109" s="165">
        <v>0</v>
      </c>
      <c r="E109" s="133">
        <v>0</v>
      </c>
      <c r="F109" s="133">
        <v>0</v>
      </c>
      <c r="G109" s="133">
        <v>0</v>
      </c>
      <c r="H109" s="133">
        <v>0</v>
      </c>
    </row>
    <row r="110" spans="1:8" x14ac:dyDescent="0.25">
      <c r="A110" s="16"/>
      <c r="B110" s="17" t="s">
        <v>354</v>
      </c>
      <c r="C110" s="133">
        <v>0</v>
      </c>
      <c r="D110" s="165">
        <v>0</v>
      </c>
      <c r="E110" s="133">
        <v>0</v>
      </c>
      <c r="F110" s="133">
        <v>0</v>
      </c>
      <c r="G110" s="133">
        <v>0</v>
      </c>
      <c r="H110" s="133">
        <v>0</v>
      </c>
    </row>
    <row r="111" spans="1:8" x14ac:dyDescent="0.25">
      <c r="A111" s="16"/>
      <c r="B111" s="17" t="s">
        <v>355</v>
      </c>
      <c r="C111" s="133">
        <v>0</v>
      </c>
      <c r="D111" s="165">
        <v>0</v>
      </c>
      <c r="E111" s="133">
        <v>0</v>
      </c>
      <c r="F111" s="133">
        <v>0</v>
      </c>
      <c r="G111" s="133">
        <v>0</v>
      </c>
      <c r="H111" s="133">
        <v>0</v>
      </c>
    </row>
    <row r="112" spans="1:8" x14ac:dyDescent="0.25">
      <c r="A112" s="16"/>
      <c r="B112" s="17" t="s">
        <v>356</v>
      </c>
      <c r="C112" s="133">
        <v>0</v>
      </c>
      <c r="D112" s="165">
        <v>0</v>
      </c>
      <c r="E112" s="133">
        <v>0</v>
      </c>
      <c r="F112" s="133">
        <v>0</v>
      </c>
      <c r="G112" s="133">
        <v>0</v>
      </c>
      <c r="H112" s="133">
        <v>0</v>
      </c>
    </row>
    <row r="113" spans="1:8" x14ac:dyDescent="0.25">
      <c r="A113" s="16"/>
      <c r="B113" s="17" t="s">
        <v>357</v>
      </c>
      <c r="C113" s="133">
        <v>0</v>
      </c>
      <c r="D113" s="165">
        <v>0</v>
      </c>
      <c r="E113" s="133">
        <v>0</v>
      </c>
      <c r="F113" s="133">
        <v>0</v>
      </c>
      <c r="G113" s="133">
        <v>0</v>
      </c>
      <c r="H113" s="133">
        <v>0</v>
      </c>
    </row>
    <row r="114" spans="1:8" x14ac:dyDescent="0.25">
      <c r="A114" s="16"/>
      <c r="B114" s="17" t="s">
        <v>358</v>
      </c>
      <c r="C114" s="133">
        <v>0</v>
      </c>
      <c r="D114" s="165">
        <v>0</v>
      </c>
      <c r="E114" s="133">
        <v>0</v>
      </c>
      <c r="F114" s="133">
        <v>0</v>
      </c>
      <c r="G114" s="133">
        <v>0</v>
      </c>
      <c r="H114" s="133">
        <v>0</v>
      </c>
    </row>
    <row r="115" spans="1:8" s="2" customFormat="1" x14ac:dyDescent="0.25">
      <c r="A115" s="170" t="s">
        <v>359</v>
      </c>
      <c r="B115" s="14"/>
      <c r="C115" s="164">
        <v>26805603141.91</v>
      </c>
      <c r="D115" s="164">
        <v>-1433535765.2599983</v>
      </c>
      <c r="E115" s="164">
        <v>25372067376.650002</v>
      </c>
      <c r="F115" s="164">
        <v>25372067376.650002</v>
      </c>
      <c r="G115" s="164">
        <v>25332203165.779999</v>
      </c>
      <c r="H115" s="164">
        <v>0</v>
      </c>
    </row>
    <row r="116" spans="1:8" s="2" customFormat="1" x14ac:dyDescent="0.25">
      <c r="A116" s="170" t="s">
        <v>408</v>
      </c>
      <c r="B116" s="14"/>
      <c r="C116" s="120"/>
      <c r="D116" s="120"/>
      <c r="E116" s="120"/>
      <c r="F116" s="120"/>
      <c r="G116" s="120"/>
      <c r="H116" s="120"/>
    </row>
    <row r="117" spans="1:8" x14ac:dyDescent="0.25">
      <c r="A117" s="169"/>
      <c r="B117" s="17" t="s">
        <v>361</v>
      </c>
      <c r="C117" s="165">
        <v>26662942862.91</v>
      </c>
      <c r="D117" s="165">
        <v>-1290875486.2599983</v>
      </c>
      <c r="E117" s="165">
        <v>25372067376.650002</v>
      </c>
      <c r="F117" s="165">
        <v>25372067376.650002</v>
      </c>
      <c r="G117" s="165">
        <v>25332203165.779999</v>
      </c>
      <c r="H117" s="120">
        <v>0</v>
      </c>
    </row>
    <row r="118" spans="1:8" x14ac:dyDescent="0.25">
      <c r="A118" s="132"/>
      <c r="B118" s="17" t="s">
        <v>362</v>
      </c>
      <c r="C118" s="165">
        <v>0</v>
      </c>
      <c r="D118" s="165">
        <v>0</v>
      </c>
      <c r="E118" s="165">
        <v>0</v>
      </c>
      <c r="F118" s="165">
        <v>0</v>
      </c>
      <c r="G118" s="165">
        <v>0</v>
      </c>
      <c r="H118" s="133">
        <v>0</v>
      </c>
    </row>
    <row r="119" spans="1:8" x14ac:dyDescent="0.25">
      <c r="A119" s="132"/>
      <c r="B119" s="17" t="s">
        <v>363</v>
      </c>
      <c r="C119" s="133">
        <v>0</v>
      </c>
      <c r="D119" s="165">
        <v>0</v>
      </c>
      <c r="E119" s="133">
        <v>0</v>
      </c>
      <c r="F119" s="133">
        <v>0</v>
      </c>
      <c r="G119" s="133">
        <v>0</v>
      </c>
      <c r="H119" s="133">
        <v>0</v>
      </c>
    </row>
    <row r="120" spans="1:8" x14ac:dyDescent="0.25">
      <c r="A120" s="132"/>
      <c r="B120" s="17" t="s">
        <v>364</v>
      </c>
      <c r="C120" s="165">
        <v>142660279</v>
      </c>
      <c r="D120" s="165">
        <v>-142660279</v>
      </c>
      <c r="E120" s="165">
        <v>0</v>
      </c>
      <c r="F120" s="165">
        <v>0</v>
      </c>
      <c r="G120" s="165">
        <v>0</v>
      </c>
      <c r="H120" s="133">
        <v>0</v>
      </c>
    </row>
    <row r="121" spans="1:8" x14ac:dyDescent="0.25">
      <c r="A121" s="132"/>
      <c r="B121" s="17" t="s">
        <v>365</v>
      </c>
      <c r="C121" s="133">
        <v>0</v>
      </c>
      <c r="D121" s="165">
        <v>0</v>
      </c>
      <c r="E121" s="133">
        <v>0</v>
      </c>
      <c r="F121" s="133">
        <v>0</v>
      </c>
      <c r="G121" s="133">
        <v>0</v>
      </c>
      <c r="H121" s="133">
        <v>0</v>
      </c>
    </row>
    <row r="122" spans="1:8" x14ac:dyDescent="0.25">
      <c r="A122" s="132"/>
      <c r="B122" s="17" t="s">
        <v>366</v>
      </c>
      <c r="C122" s="133">
        <v>0</v>
      </c>
      <c r="D122" s="165">
        <v>0</v>
      </c>
      <c r="E122" s="133">
        <v>0</v>
      </c>
      <c r="F122" s="133">
        <v>0</v>
      </c>
      <c r="G122" s="133">
        <v>0</v>
      </c>
      <c r="H122" s="133">
        <v>0</v>
      </c>
    </row>
    <row r="123" spans="1:8" x14ac:dyDescent="0.25">
      <c r="A123" s="132"/>
      <c r="B123" s="17" t="s">
        <v>367</v>
      </c>
      <c r="C123" s="133">
        <v>0</v>
      </c>
      <c r="D123" s="165">
        <v>0</v>
      </c>
      <c r="E123" s="133">
        <v>0</v>
      </c>
      <c r="F123" s="133">
        <v>0</v>
      </c>
      <c r="G123" s="133">
        <v>0</v>
      </c>
      <c r="H123" s="133">
        <v>0</v>
      </c>
    </row>
    <row r="124" spans="1:8" x14ac:dyDescent="0.25">
      <c r="A124" s="132"/>
      <c r="B124" s="17" t="s">
        <v>368</v>
      </c>
      <c r="C124" s="133">
        <v>0</v>
      </c>
      <c r="D124" s="165">
        <v>0</v>
      </c>
      <c r="E124" s="133">
        <v>0</v>
      </c>
      <c r="F124" s="133">
        <v>0</v>
      </c>
      <c r="G124" s="133">
        <v>0</v>
      </c>
      <c r="H124" s="133">
        <v>0</v>
      </c>
    </row>
    <row r="125" spans="1:8" x14ac:dyDescent="0.25">
      <c r="A125" s="132"/>
      <c r="B125" s="17" t="s">
        <v>369</v>
      </c>
      <c r="C125" s="133">
        <v>0</v>
      </c>
      <c r="D125" s="165">
        <v>0</v>
      </c>
      <c r="E125" s="133">
        <v>0</v>
      </c>
      <c r="F125" s="133">
        <v>0</v>
      </c>
      <c r="G125" s="133">
        <v>0</v>
      </c>
      <c r="H125" s="133">
        <v>0</v>
      </c>
    </row>
    <row r="126" spans="1:8" s="2" customFormat="1" x14ac:dyDescent="0.25">
      <c r="A126" s="13" t="s">
        <v>409</v>
      </c>
      <c r="B126" s="14"/>
      <c r="C126" s="172">
        <v>0</v>
      </c>
      <c r="D126" s="172">
        <v>10970108.67</v>
      </c>
      <c r="E126" s="172">
        <v>10970108.67</v>
      </c>
      <c r="F126" s="172">
        <v>10970108.67</v>
      </c>
      <c r="G126" s="172">
        <v>10970108.67</v>
      </c>
      <c r="H126" s="172">
        <v>0</v>
      </c>
    </row>
    <row r="127" spans="1:8" s="2" customFormat="1" x14ac:dyDescent="0.25">
      <c r="A127" s="13" t="s">
        <v>371</v>
      </c>
      <c r="B127" s="14"/>
      <c r="C127" s="133"/>
      <c r="D127" s="133"/>
      <c r="E127" s="133"/>
      <c r="F127" s="133"/>
      <c r="G127" s="133"/>
      <c r="H127" s="133"/>
    </row>
    <row r="128" spans="1:8" x14ac:dyDescent="0.25">
      <c r="A128" s="132"/>
      <c r="B128" s="17" t="s">
        <v>372</v>
      </c>
      <c r="C128" s="165">
        <v>0</v>
      </c>
      <c r="D128" s="165">
        <v>149407.51999999999</v>
      </c>
      <c r="E128" s="165">
        <v>149407.51999999999</v>
      </c>
      <c r="F128" s="165">
        <v>149407.51999999999</v>
      </c>
      <c r="G128" s="165">
        <v>149407.51999999999</v>
      </c>
      <c r="H128" s="133">
        <v>0</v>
      </c>
    </row>
    <row r="129" spans="1:8" x14ac:dyDescent="0.25">
      <c r="A129" s="132"/>
      <c r="B129" s="17" t="s">
        <v>373</v>
      </c>
      <c r="C129" s="165">
        <v>0</v>
      </c>
      <c r="D129" s="165">
        <v>0</v>
      </c>
      <c r="E129" s="165">
        <v>0</v>
      </c>
      <c r="F129" s="165">
        <v>0</v>
      </c>
      <c r="G129" s="165">
        <v>0</v>
      </c>
      <c r="H129" s="133">
        <v>0</v>
      </c>
    </row>
    <row r="130" spans="1:8" x14ac:dyDescent="0.25">
      <c r="A130" s="132"/>
      <c r="B130" s="17" t="s">
        <v>374</v>
      </c>
      <c r="C130" s="165">
        <v>0</v>
      </c>
      <c r="D130" s="165">
        <v>88797</v>
      </c>
      <c r="E130" s="165">
        <v>88797</v>
      </c>
      <c r="F130" s="165">
        <v>88797</v>
      </c>
      <c r="G130" s="165">
        <v>88797</v>
      </c>
      <c r="H130" s="133">
        <v>0</v>
      </c>
    </row>
    <row r="131" spans="1:8" x14ac:dyDescent="0.25">
      <c r="A131" s="132"/>
      <c r="B131" s="17" t="s">
        <v>375</v>
      </c>
      <c r="C131" s="165">
        <v>0</v>
      </c>
      <c r="D131" s="165">
        <v>7183664.8399999999</v>
      </c>
      <c r="E131" s="165">
        <v>7183664.8399999999</v>
      </c>
      <c r="F131" s="165">
        <v>7183664.8399999999</v>
      </c>
      <c r="G131" s="165">
        <v>7183664.8399999999</v>
      </c>
      <c r="H131" s="133">
        <v>0</v>
      </c>
    </row>
    <row r="132" spans="1:8" x14ac:dyDescent="0.25">
      <c r="A132" s="132"/>
      <c r="B132" s="17" t="s">
        <v>376</v>
      </c>
      <c r="C132" s="165">
        <v>0</v>
      </c>
      <c r="D132" s="165">
        <v>0</v>
      </c>
      <c r="E132" s="165">
        <v>0</v>
      </c>
      <c r="F132" s="165">
        <v>0</v>
      </c>
      <c r="G132" s="165">
        <v>0</v>
      </c>
      <c r="H132" s="133">
        <v>0</v>
      </c>
    </row>
    <row r="133" spans="1:8" x14ac:dyDescent="0.25">
      <c r="A133" s="132"/>
      <c r="B133" s="17" t="s">
        <v>377</v>
      </c>
      <c r="C133" s="165">
        <v>0</v>
      </c>
      <c r="D133" s="165">
        <v>3214414.31</v>
      </c>
      <c r="E133" s="165">
        <v>3214414.31</v>
      </c>
      <c r="F133" s="165">
        <v>3214414.31</v>
      </c>
      <c r="G133" s="165">
        <v>3214414.31</v>
      </c>
      <c r="H133" s="133">
        <v>0</v>
      </c>
    </row>
    <row r="134" spans="1:8" x14ac:dyDescent="0.25">
      <c r="A134" s="16"/>
      <c r="B134" s="17" t="s">
        <v>378</v>
      </c>
      <c r="C134" s="133">
        <v>0</v>
      </c>
      <c r="D134" s="165">
        <v>0</v>
      </c>
      <c r="E134" s="133">
        <v>0</v>
      </c>
      <c r="F134" s="133">
        <v>0</v>
      </c>
      <c r="G134" s="133">
        <v>0</v>
      </c>
      <c r="H134" s="133">
        <v>0</v>
      </c>
    </row>
    <row r="135" spans="1:8" x14ac:dyDescent="0.25">
      <c r="A135" s="16"/>
      <c r="B135" s="17" t="s">
        <v>379</v>
      </c>
      <c r="C135" s="133">
        <v>0</v>
      </c>
      <c r="D135" s="165">
        <v>0</v>
      </c>
      <c r="E135" s="133">
        <v>0</v>
      </c>
      <c r="F135" s="133">
        <v>0</v>
      </c>
      <c r="G135" s="133">
        <v>0</v>
      </c>
      <c r="H135" s="133">
        <v>0</v>
      </c>
    </row>
    <row r="136" spans="1:8" x14ac:dyDescent="0.25">
      <c r="A136" s="132"/>
      <c r="B136" s="17" t="s">
        <v>380</v>
      </c>
      <c r="C136" s="165">
        <v>0</v>
      </c>
      <c r="D136" s="165">
        <v>333825</v>
      </c>
      <c r="E136" s="165">
        <v>333825</v>
      </c>
      <c r="F136" s="165">
        <v>333825</v>
      </c>
      <c r="G136" s="165">
        <v>333825</v>
      </c>
      <c r="H136" s="133">
        <v>0</v>
      </c>
    </row>
    <row r="137" spans="1:8" s="2" customFormat="1" x14ac:dyDescent="0.25">
      <c r="A137" s="13" t="s">
        <v>381</v>
      </c>
      <c r="B137" s="14"/>
      <c r="C137" s="164">
        <v>1685893280.5999999</v>
      </c>
      <c r="D137" s="164">
        <v>425749052.86999995</v>
      </c>
      <c r="E137" s="164">
        <v>2111642333.4699998</v>
      </c>
      <c r="F137" s="164">
        <v>2111642333.4699998</v>
      </c>
      <c r="G137" s="164">
        <v>2110708379.01</v>
      </c>
      <c r="H137" s="164">
        <v>0</v>
      </c>
    </row>
    <row r="138" spans="1:8" x14ac:dyDescent="0.25">
      <c r="A138" s="132"/>
      <c r="B138" s="17" t="s">
        <v>382</v>
      </c>
      <c r="C138" s="165">
        <v>922200058.60000002</v>
      </c>
      <c r="D138" s="165">
        <v>136477416.63</v>
      </c>
      <c r="E138" s="165">
        <v>1058677475.23</v>
      </c>
      <c r="F138" s="165">
        <v>1058677475.23</v>
      </c>
      <c r="G138" s="165">
        <v>1058676886.96</v>
      </c>
      <c r="H138" s="165">
        <v>0</v>
      </c>
    </row>
    <row r="139" spans="1:8" x14ac:dyDescent="0.25">
      <c r="A139" s="132"/>
      <c r="B139" s="17" t="s">
        <v>383</v>
      </c>
      <c r="C139" s="165">
        <v>12500000</v>
      </c>
      <c r="D139" s="165">
        <v>63514433.829999998</v>
      </c>
      <c r="E139" s="165">
        <v>76014433.829999998</v>
      </c>
      <c r="F139" s="165">
        <v>76014433.829999998</v>
      </c>
      <c r="G139" s="165">
        <v>76014433.829999998</v>
      </c>
      <c r="H139" s="165">
        <v>0</v>
      </c>
    </row>
    <row r="140" spans="1:8" x14ac:dyDescent="0.25">
      <c r="A140" s="132"/>
      <c r="B140" s="17" t="s">
        <v>384</v>
      </c>
      <c r="C140" s="165">
        <v>751193222</v>
      </c>
      <c r="D140" s="165">
        <v>225757202.40999997</v>
      </c>
      <c r="E140" s="165">
        <v>976950424.40999997</v>
      </c>
      <c r="F140" s="165">
        <v>976950424.40999997</v>
      </c>
      <c r="G140" s="165">
        <v>976017058.22000003</v>
      </c>
      <c r="H140" s="165">
        <v>0</v>
      </c>
    </row>
    <row r="141" spans="1:8" s="2" customFormat="1" x14ac:dyDescent="0.25">
      <c r="A141" s="13" t="s">
        <v>385</v>
      </c>
      <c r="B141" s="14"/>
      <c r="C141" s="172">
        <v>0</v>
      </c>
      <c r="D141" s="172">
        <v>0</v>
      </c>
      <c r="E141" s="172">
        <v>0</v>
      </c>
      <c r="F141" s="172">
        <v>0</v>
      </c>
      <c r="G141" s="172">
        <v>0</v>
      </c>
      <c r="H141" s="172">
        <v>0</v>
      </c>
    </row>
    <row r="142" spans="1:8" s="2" customFormat="1" x14ac:dyDescent="0.25">
      <c r="A142" s="13" t="s">
        <v>386</v>
      </c>
      <c r="B142" s="14"/>
      <c r="C142" s="164"/>
      <c r="D142" s="164"/>
      <c r="E142" s="164"/>
      <c r="F142" s="164"/>
      <c r="G142" s="164"/>
      <c r="H142" s="164"/>
    </row>
    <row r="143" spans="1:8" x14ac:dyDescent="0.25">
      <c r="A143" s="16"/>
      <c r="B143" s="141" t="s">
        <v>387</v>
      </c>
      <c r="C143" s="133">
        <v>0</v>
      </c>
      <c r="D143" s="165">
        <v>0</v>
      </c>
      <c r="E143" s="133">
        <v>0</v>
      </c>
      <c r="F143" s="133">
        <v>0</v>
      </c>
      <c r="G143" s="133">
        <v>0</v>
      </c>
      <c r="H143" s="133">
        <v>0</v>
      </c>
    </row>
    <row r="144" spans="1:8" x14ac:dyDescent="0.25">
      <c r="A144" s="16"/>
      <c r="B144" s="141" t="s">
        <v>388</v>
      </c>
      <c r="C144" s="133">
        <v>0</v>
      </c>
      <c r="D144" s="165">
        <v>0</v>
      </c>
      <c r="E144" s="133">
        <v>0</v>
      </c>
      <c r="F144" s="133">
        <v>0</v>
      </c>
      <c r="G144" s="133">
        <v>0</v>
      </c>
      <c r="H144" s="133">
        <v>0</v>
      </c>
    </row>
    <row r="145" spans="1:8" x14ac:dyDescent="0.25">
      <c r="A145" s="16"/>
      <c r="B145" s="141" t="s">
        <v>389</v>
      </c>
      <c r="C145" s="133">
        <v>0</v>
      </c>
      <c r="D145" s="165">
        <v>0</v>
      </c>
      <c r="E145" s="133">
        <v>0</v>
      </c>
      <c r="F145" s="133">
        <v>0</v>
      </c>
      <c r="G145" s="133">
        <v>0</v>
      </c>
      <c r="H145" s="133">
        <v>0</v>
      </c>
    </row>
    <row r="146" spans="1:8" x14ac:dyDescent="0.25">
      <c r="A146" s="16"/>
      <c r="B146" s="141" t="s">
        <v>390</v>
      </c>
      <c r="C146" s="133">
        <v>0</v>
      </c>
      <c r="D146" s="165">
        <v>0</v>
      </c>
      <c r="E146" s="133">
        <v>0</v>
      </c>
      <c r="F146" s="133">
        <v>0</v>
      </c>
      <c r="G146" s="133">
        <v>0</v>
      </c>
      <c r="H146" s="133">
        <v>0</v>
      </c>
    </row>
    <row r="147" spans="1:8" ht="24.75" x14ac:dyDescent="0.25">
      <c r="A147" s="16"/>
      <c r="B147" s="141" t="s">
        <v>391</v>
      </c>
      <c r="C147" s="133">
        <v>0</v>
      </c>
      <c r="D147" s="165">
        <v>0</v>
      </c>
      <c r="E147" s="133">
        <v>0</v>
      </c>
      <c r="F147" s="133">
        <v>0</v>
      </c>
      <c r="G147" s="133">
        <v>0</v>
      </c>
      <c r="H147" s="133">
        <v>0</v>
      </c>
    </row>
    <row r="148" spans="1:8" x14ac:dyDescent="0.25">
      <c r="A148" s="16"/>
      <c r="B148" s="141" t="s">
        <v>392</v>
      </c>
      <c r="C148" s="133">
        <v>0</v>
      </c>
      <c r="D148" s="165">
        <v>0</v>
      </c>
      <c r="E148" s="133">
        <v>0</v>
      </c>
      <c r="F148" s="133">
        <v>0</v>
      </c>
      <c r="G148" s="133">
        <v>0</v>
      </c>
      <c r="H148" s="133">
        <v>0</v>
      </c>
    </row>
    <row r="149" spans="1:8" x14ac:dyDescent="0.25">
      <c r="A149" s="16"/>
      <c r="B149" s="141" t="s">
        <v>393</v>
      </c>
      <c r="C149" s="133">
        <v>0</v>
      </c>
      <c r="D149" s="165">
        <v>0</v>
      </c>
      <c r="E149" s="133">
        <v>0</v>
      </c>
      <c r="F149" s="133">
        <v>0</v>
      </c>
      <c r="G149" s="133">
        <v>0</v>
      </c>
      <c r="H149" s="133">
        <v>0</v>
      </c>
    </row>
    <row r="150" spans="1:8" s="2" customFormat="1" x14ac:dyDescent="0.25">
      <c r="A150" s="13" t="s">
        <v>394</v>
      </c>
      <c r="B150" s="14"/>
      <c r="C150" s="164">
        <v>5740276917</v>
      </c>
      <c r="D150" s="164">
        <v>-304719601</v>
      </c>
      <c r="E150" s="164">
        <v>5435557316</v>
      </c>
      <c r="F150" s="164">
        <v>5435557316</v>
      </c>
      <c r="G150" s="164">
        <v>5435557316</v>
      </c>
      <c r="H150" s="164">
        <v>0</v>
      </c>
    </row>
    <row r="151" spans="1:8" x14ac:dyDescent="0.25">
      <c r="A151" s="132"/>
      <c r="B151" s="17" t="s">
        <v>395</v>
      </c>
      <c r="C151" s="165">
        <v>0</v>
      </c>
      <c r="D151" s="165">
        <v>0</v>
      </c>
      <c r="E151" s="165">
        <v>0</v>
      </c>
      <c r="F151" s="165">
        <v>0</v>
      </c>
      <c r="G151" s="165">
        <v>0</v>
      </c>
      <c r="H151" s="133">
        <v>0</v>
      </c>
    </row>
    <row r="152" spans="1:8" x14ac:dyDescent="0.25">
      <c r="A152" s="132"/>
      <c r="B152" s="17" t="s">
        <v>396</v>
      </c>
      <c r="C152" s="165">
        <v>5740276917</v>
      </c>
      <c r="D152" s="165">
        <v>-304719601</v>
      </c>
      <c r="E152" s="165">
        <v>5435557316</v>
      </c>
      <c r="F152" s="165">
        <v>5435557316</v>
      </c>
      <c r="G152" s="165">
        <v>5435557316</v>
      </c>
      <c r="H152" s="165">
        <v>0</v>
      </c>
    </row>
    <row r="153" spans="1:8" x14ac:dyDescent="0.25">
      <c r="A153" s="16"/>
      <c r="B153" s="17" t="s">
        <v>397</v>
      </c>
      <c r="C153" s="133">
        <v>0</v>
      </c>
      <c r="D153" s="165">
        <v>0</v>
      </c>
      <c r="E153" s="133">
        <v>0</v>
      </c>
      <c r="F153" s="133">
        <v>0</v>
      </c>
      <c r="G153" s="133">
        <v>0</v>
      </c>
      <c r="H153" s="133">
        <v>0</v>
      </c>
    </row>
    <row r="154" spans="1:8" s="2" customFormat="1" x14ac:dyDescent="0.25">
      <c r="A154" s="13" t="s">
        <v>398</v>
      </c>
      <c r="B154" s="14"/>
      <c r="C154" s="164">
        <v>412036535</v>
      </c>
      <c r="D154" s="164">
        <v>-59769821.849999994</v>
      </c>
      <c r="E154" s="164">
        <v>352266713.14999998</v>
      </c>
      <c r="F154" s="164">
        <v>352266713.14999998</v>
      </c>
      <c r="G154" s="164">
        <v>352266713.14999998</v>
      </c>
      <c r="H154" s="164">
        <v>0</v>
      </c>
    </row>
    <row r="155" spans="1:8" x14ac:dyDescent="0.25">
      <c r="A155" s="132"/>
      <c r="B155" s="17" t="s">
        <v>399</v>
      </c>
      <c r="C155" s="165">
        <v>128397000</v>
      </c>
      <c r="D155" s="165">
        <v>-21148000</v>
      </c>
      <c r="E155" s="165">
        <v>107249000</v>
      </c>
      <c r="F155" s="165">
        <v>107249000</v>
      </c>
      <c r="G155" s="165">
        <v>107249000</v>
      </c>
      <c r="H155" s="165">
        <v>0</v>
      </c>
    </row>
    <row r="156" spans="1:8" x14ac:dyDescent="0.25">
      <c r="A156" s="132"/>
      <c r="B156" s="17" t="s">
        <v>400</v>
      </c>
      <c r="C156" s="165">
        <v>283639535</v>
      </c>
      <c r="D156" s="165">
        <v>-38621821.849999994</v>
      </c>
      <c r="E156" s="165">
        <v>245017713.15000001</v>
      </c>
      <c r="F156" s="165">
        <v>245017713.15000001</v>
      </c>
      <c r="G156" s="165">
        <v>245017713.15000001</v>
      </c>
      <c r="H156" s="165">
        <v>0</v>
      </c>
    </row>
    <row r="157" spans="1:8" x14ac:dyDescent="0.25">
      <c r="A157" s="16"/>
      <c r="B157" s="17" t="s">
        <v>401</v>
      </c>
      <c r="C157" s="133">
        <v>0</v>
      </c>
      <c r="D157" s="165">
        <v>0</v>
      </c>
      <c r="E157" s="120">
        <v>0</v>
      </c>
      <c r="F157" s="120">
        <v>0</v>
      </c>
      <c r="G157" s="120">
        <v>0</v>
      </c>
      <c r="H157" s="120">
        <v>0</v>
      </c>
    </row>
    <row r="158" spans="1:8" x14ac:dyDescent="0.25">
      <c r="A158" s="16"/>
      <c r="B158" s="17" t="s">
        <v>402</v>
      </c>
      <c r="C158" s="133">
        <v>0</v>
      </c>
      <c r="D158" s="165">
        <v>0</v>
      </c>
      <c r="E158" s="120">
        <v>0</v>
      </c>
      <c r="F158" s="120">
        <v>0</v>
      </c>
      <c r="G158" s="120">
        <v>0</v>
      </c>
      <c r="H158" s="120">
        <v>0</v>
      </c>
    </row>
    <row r="159" spans="1:8" x14ac:dyDescent="0.25">
      <c r="A159" s="16"/>
      <c r="B159" s="17" t="s">
        <v>403</v>
      </c>
      <c r="C159" s="133">
        <v>0</v>
      </c>
      <c r="D159" s="165">
        <v>0</v>
      </c>
      <c r="E159" s="120">
        <v>0</v>
      </c>
      <c r="F159" s="120">
        <v>0</v>
      </c>
      <c r="G159" s="120">
        <v>0</v>
      </c>
      <c r="H159" s="120">
        <v>0</v>
      </c>
    </row>
    <row r="160" spans="1:8" x14ac:dyDescent="0.25">
      <c r="A160" s="16"/>
      <c r="B160" s="17" t="s">
        <v>404</v>
      </c>
      <c r="C160" s="133">
        <v>0</v>
      </c>
      <c r="D160" s="165">
        <v>0</v>
      </c>
      <c r="E160" s="120">
        <v>0</v>
      </c>
      <c r="F160" s="120">
        <v>0</v>
      </c>
      <c r="G160" s="120">
        <v>0</v>
      </c>
      <c r="H160" s="120">
        <v>0</v>
      </c>
    </row>
    <row r="161" spans="1:8" x14ac:dyDescent="0.25">
      <c r="A161" s="16"/>
      <c r="B161" s="17" t="s">
        <v>405</v>
      </c>
      <c r="C161" s="133">
        <v>0</v>
      </c>
      <c r="D161" s="165">
        <v>0</v>
      </c>
      <c r="E161" s="120">
        <v>0</v>
      </c>
      <c r="F161" s="120">
        <v>0</v>
      </c>
      <c r="G161" s="120">
        <v>0</v>
      </c>
      <c r="H161" s="120">
        <v>0</v>
      </c>
    </row>
    <row r="162" spans="1:8" ht="9" customHeight="1" x14ac:dyDescent="0.25">
      <c r="A162" s="16"/>
      <c r="B162" s="17"/>
      <c r="C162" s="120"/>
      <c r="D162" s="120"/>
      <c r="E162" s="120"/>
      <c r="F162" s="120"/>
      <c r="G162" s="120"/>
      <c r="H162" s="120"/>
    </row>
    <row r="163" spans="1:8" s="2" customFormat="1" x14ac:dyDescent="0.25">
      <c r="A163" s="170" t="s">
        <v>410</v>
      </c>
      <c r="B163" s="171"/>
      <c r="C163" s="164">
        <v>70524814601.880005</v>
      </c>
      <c r="D163" s="164">
        <v>-5689350.7099968493</v>
      </c>
      <c r="E163" s="164">
        <v>70519125251.169998</v>
      </c>
      <c r="F163" s="164">
        <v>70519125251.169998</v>
      </c>
      <c r="G163" s="164">
        <v>67724644908.599991</v>
      </c>
      <c r="H163" s="164">
        <v>0</v>
      </c>
    </row>
    <row r="164" spans="1:8" ht="9" customHeight="1" x14ac:dyDescent="0.25">
      <c r="A164" s="18"/>
      <c r="B164" s="20"/>
      <c r="C164" s="173"/>
      <c r="D164" s="173"/>
      <c r="E164" s="173"/>
      <c r="F164" s="173"/>
      <c r="G164" s="173"/>
      <c r="H164" s="173"/>
    </row>
    <row r="165" spans="1:8" s="5" customFormat="1" ht="15" customHeight="1" x14ac:dyDescent="0.2">
      <c r="C165" s="84"/>
      <c r="D165" s="84"/>
      <c r="E165" s="84"/>
      <c r="F165" s="84"/>
      <c r="G165" s="84"/>
      <c r="H165" s="84"/>
    </row>
    <row r="166" spans="1:8" s="5" customFormat="1" ht="15" customHeight="1" x14ac:dyDescent="0.2">
      <c r="C166" s="6"/>
      <c r="D166" s="84"/>
      <c r="E166" s="84"/>
      <c r="F166" s="84"/>
      <c r="G166" s="84"/>
      <c r="H166" s="84"/>
    </row>
    <row r="167" spans="1:8" s="5" customFormat="1" ht="15" customHeight="1" x14ac:dyDescent="0.2">
      <c r="C167" s="6"/>
      <c r="D167" s="84"/>
      <c r="E167" s="84"/>
      <c r="F167" s="84"/>
      <c r="G167" s="84"/>
      <c r="H167" s="84"/>
    </row>
    <row r="168" spans="1:8" s="5" customFormat="1" ht="15" customHeight="1" x14ac:dyDescent="0.2">
      <c r="C168" s="6"/>
      <c r="D168" s="84"/>
      <c r="E168" s="84"/>
      <c r="F168" s="84"/>
      <c r="G168" s="84"/>
      <c r="H168" s="84"/>
    </row>
    <row r="169" spans="1:8" s="5" customFormat="1" ht="15" customHeight="1" x14ac:dyDescent="0.2">
      <c r="C169" s="6"/>
      <c r="D169" s="84"/>
      <c r="E169" s="84"/>
      <c r="F169" s="84"/>
      <c r="G169" s="84"/>
      <c r="H169" s="84"/>
    </row>
    <row r="170" spans="1:8" s="5" customFormat="1" ht="15" customHeight="1" x14ac:dyDescent="0.2">
      <c r="C170" s="6"/>
      <c r="D170" s="84"/>
      <c r="E170" s="84"/>
      <c r="F170" s="84"/>
      <c r="G170" s="84"/>
      <c r="H170" s="84"/>
    </row>
    <row r="171" spans="1:8" s="5" customFormat="1" ht="15" customHeight="1" x14ac:dyDescent="0.2">
      <c r="C171" s="6"/>
      <c r="D171" s="84"/>
      <c r="E171" s="84"/>
      <c r="F171" s="84"/>
      <c r="G171" s="84"/>
      <c r="H171" s="84"/>
    </row>
    <row r="172" spans="1:8" s="5" customFormat="1" ht="15" customHeight="1" x14ac:dyDescent="0.2">
      <c r="C172" s="6"/>
      <c r="D172" s="84"/>
      <c r="E172" s="84"/>
      <c r="F172" s="84"/>
      <c r="G172" s="84"/>
      <c r="H172" s="84"/>
    </row>
    <row r="173" spans="1:8" s="5" customFormat="1" ht="15" customHeight="1" x14ac:dyDescent="0.2">
      <c r="C173" s="6"/>
      <c r="D173" s="84"/>
      <c r="E173" s="84"/>
      <c r="F173" s="84"/>
      <c r="G173" s="84"/>
      <c r="H173" s="84"/>
    </row>
    <row r="174" spans="1:8" s="5" customFormat="1" ht="15" customHeight="1" x14ac:dyDescent="0.2">
      <c r="C174" s="6"/>
      <c r="D174" s="84"/>
      <c r="E174" s="84"/>
      <c r="F174" s="84"/>
      <c r="G174" s="84"/>
      <c r="H174" s="84"/>
    </row>
    <row r="175" spans="1:8" s="5" customFormat="1" ht="15" customHeight="1" x14ac:dyDescent="0.2">
      <c r="C175" s="6"/>
      <c r="D175" s="84"/>
      <c r="E175" s="84"/>
      <c r="F175" s="84"/>
      <c r="G175" s="84"/>
      <c r="H175" s="84"/>
    </row>
    <row r="176" spans="1:8" s="5" customFormat="1" ht="12" x14ac:dyDescent="0.2">
      <c r="C176" s="6"/>
      <c r="D176" s="84"/>
      <c r="E176" s="84"/>
      <c r="F176" s="84"/>
      <c r="G176" s="84"/>
      <c r="H176" s="84"/>
    </row>
    <row r="177" spans="3:8" s="5" customFormat="1" ht="12" x14ac:dyDescent="0.2">
      <c r="C177" s="6"/>
      <c r="D177" s="84"/>
      <c r="E177" s="84"/>
      <c r="F177" s="84"/>
      <c r="G177" s="84"/>
      <c r="H177" s="84"/>
    </row>
    <row r="178" spans="3:8" s="5" customFormat="1" ht="12" x14ac:dyDescent="0.2">
      <c r="C178" s="6"/>
      <c r="D178" s="84"/>
      <c r="E178" s="84"/>
      <c r="F178" s="84"/>
      <c r="G178" s="84"/>
      <c r="H178" s="84"/>
    </row>
    <row r="179" spans="3:8" s="5" customFormat="1" ht="12" x14ac:dyDescent="0.2">
      <c r="C179" s="6"/>
      <c r="D179" s="84"/>
      <c r="E179" s="84"/>
      <c r="F179" s="84"/>
      <c r="G179" s="84"/>
      <c r="H179" s="84"/>
    </row>
    <row r="180" spans="3:8" s="5" customFormat="1" ht="12" x14ac:dyDescent="0.2">
      <c r="C180" s="6"/>
      <c r="D180" s="84"/>
      <c r="E180" s="84"/>
      <c r="F180" s="84"/>
      <c r="G180" s="84"/>
      <c r="H180" s="84"/>
    </row>
    <row r="181" spans="3:8" s="5" customFormat="1" ht="12" x14ac:dyDescent="0.2">
      <c r="C181" s="6"/>
      <c r="D181" s="84"/>
      <c r="E181" s="84"/>
      <c r="F181" s="84"/>
      <c r="G181" s="84"/>
      <c r="H181" s="84"/>
    </row>
  </sheetData>
  <autoFilter ref="A7:H164" xr:uid="{00000000-0001-0000-0100-000000000000}">
    <filterColumn colId="2" showButton="0"/>
    <filterColumn colId="3" showButton="0"/>
    <filterColumn colId="4" showButton="0"/>
    <filterColumn colId="5" showButton="0"/>
  </autoFilter>
  <mergeCells count="7">
    <mergeCell ref="A2:H2"/>
    <mergeCell ref="A3:H3"/>
    <mergeCell ref="A4:H4"/>
    <mergeCell ref="A5:H5"/>
    <mergeCell ref="A6:H6"/>
    <mergeCell ref="C7:G7"/>
    <mergeCell ref="H7:H8"/>
  </mergeCells>
  <pageMargins left="0.51181102362204722" right="0.19685039370078741" top="0.35433070866141736" bottom="0.35433070866141736" header="0.31496062992125984" footer="0.31496062992125984"/>
  <pageSetup scale="55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3239A-425B-4C01-A113-D88548FF6291}">
  <sheetPr>
    <pageSetUpPr fitToPage="1"/>
  </sheetPr>
  <dimension ref="A2:H262"/>
  <sheetViews>
    <sheetView topLeftCell="A2" zoomScaleNormal="100" workbookViewId="0">
      <pane xSplit="2" ySplit="7" topLeftCell="C9" activePane="bottomRight" state="frozen"/>
      <selection activeCell="D163" sqref="D163"/>
      <selection pane="topRight" activeCell="D163" sqref="D163"/>
      <selection pane="bottomLeft" activeCell="D163" sqref="D163"/>
      <selection pane="bottomRight" activeCell="J25" sqref="J25"/>
    </sheetView>
  </sheetViews>
  <sheetFormatPr baseColWidth="10" defaultRowHeight="15" x14ac:dyDescent="0.25"/>
  <cols>
    <col min="1" max="1" width="4.140625" style="5" customWidth="1"/>
    <col min="2" max="2" width="61.7109375" style="5" customWidth="1"/>
    <col min="3" max="7" width="17.42578125" style="84" customWidth="1"/>
    <col min="8" max="8" width="13.42578125" style="84" customWidth="1"/>
  </cols>
  <sheetData>
    <row r="2" spans="1:8" x14ac:dyDescent="0.25">
      <c r="A2" s="124" t="s">
        <v>1</v>
      </c>
      <c r="B2" s="124"/>
      <c r="C2" s="124"/>
      <c r="D2" s="124"/>
      <c r="E2" s="124"/>
      <c r="F2" s="124"/>
      <c r="G2" s="124"/>
      <c r="H2" s="124"/>
    </row>
    <row r="3" spans="1:8" x14ac:dyDescent="0.25">
      <c r="A3" s="124" t="s">
        <v>325</v>
      </c>
      <c r="B3" s="124"/>
      <c r="C3" s="124"/>
      <c r="D3" s="124"/>
      <c r="E3" s="124"/>
      <c r="F3" s="124"/>
      <c r="G3" s="124"/>
      <c r="H3" s="124"/>
    </row>
    <row r="4" spans="1:8" x14ac:dyDescent="0.25">
      <c r="A4" s="124" t="s">
        <v>411</v>
      </c>
      <c r="B4" s="124"/>
      <c r="C4" s="124"/>
      <c r="D4" s="124"/>
      <c r="E4" s="124"/>
      <c r="F4" s="124"/>
      <c r="G4" s="124"/>
      <c r="H4" s="124"/>
    </row>
    <row r="5" spans="1:8" x14ac:dyDescent="0.25">
      <c r="A5" s="124" t="s">
        <v>252</v>
      </c>
      <c r="B5" s="124"/>
      <c r="C5" s="124"/>
      <c r="D5" s="124"/>
      <c r="E5" s="124"/>
      <c r="F5" s="124"/>
      <c r="G5" s="124"/>
      <c r="H5" s="124"/>
    </row>
    <row r="6" spans="1:8" x14ac:dyDescent="0.25">
      <c r="A6" s="124" t="s">
        <v>2</v>
      </c>
      <c r="B6" s="124"/>
      <c r="C6" s="124"/>
      <c r="D6" s="124"/>
      <c r="E6" s="124"/>
      <c r="F6" s="124"/>
      <c r="G6" s="124"/>
      <c r="H6" s="124"/>
    </row>
    <row r="7" spans="1:8" x14ac:dyDescent="0.25">
      <c r="A7" s="174" t="s">
        <v>3</v>
      </c>
      <c r="B7" s="174"/>
      <c r="C7" s="175" t="s">
        <v>327</v>
      </c>
      <c r="D7" s="157"/>
      <c r="E7" s="157"/>
      <c r="F7" s="157"/>
      <c r="G7" s="176"/>
      <c r="H7" s="158" t="s">
        <v>328</v>
      </c>
    </row>
    <row r="8" spans="1:8" ht="24" x14ac:dyDescent="0.25">
      <c r="A8" s="177"/>
      <c r="B8" s="178"/>
      <c r="C8" s="88" t="s">
        <v>241</v>
      </c>
      <c r="D8" s="88" t="s">
        <v>329</v>
      </c>
      <c r="E8" s="88" t="s">
        <v>257</v>
      </c>
      <c r="F8" s="88" t="s">
        <v>220</v>
      </c>
      <c r="G8" s="88" t="s">
        <v>240</v>
      </c>
      <c r="H8" s="158"/>
    </row>
    <row r="9" spans="1:8" s="184" customFormat="1" ht="12.75" x14ac:dyDescent="0.2">
      <c r="A9" s="179" t="s">
        <v>412</v>
      </c>
      <c r="B9" s="180"/>
      <c r="C9" s="181">
        <v>35881004727.369995</v>
      </c>
      <c r="D9" s="182">
        <v>55616675.859999739</v>
      </c>
      <c r="E9" s="181">
        <v>35936621403.229996</v>
      </c>
      <c r="F9" s="183">
        <v>35936621403.229996</v>
      </c>
      <c r="G9" s="181">
        <v>33182939225.990017</v>
      </c>
      <c r="H9" s="181">
        <v>0</v>
      </c>
    </row>
    <row r="10" spans="1:8" s="5" customFormat="1" ht="12" x14ac:dyDescent="0.2">
      <c r="A10" s="185"/>
      <c r="B10" s="186" t="s">
        <v>413</v>
      </c>
      <c r="C10" s="187">
        <v>327103150</v>
      </c>
      <c r="D10" s="188">
        <v>-767979.11000001431</v>
      </c>
      <c r="E10" s="187">
        <v>326335170.88999999</v>
      </c>
      <c r="F10" s="187">
        <v>326335170.88999999</v>
      </c>
      <c r="G10" s="187">
        <v>324815170.88999999</v>
      </c>
      <c r="H10" s="189">
        <v>0</v>
      </c>
    </row>
    <row r="11" spans="1:8" s="5" customFormat="1" ht="12" x14ac:dyDescent="0.2">
      <c r="A11" s="185"/>
      <c r="B11" s="186" t="s">
        <v>414</v>
      </c>
      <c r="C11" s="187">
        <v>1459716312</v>
      </c>
      <c r="D11" s="188">
        <v>-17597235.849999905</v>
      </c>
      <c r="E11" s="187">
        <v>1442119076.1500001</v>
      </c>
      <c r="F11" s="187">
        <v>1442119076.1500001</v>
      </c>
      <c r="G11" s="187">
        <v>1432852033.1500001</v>
      </c>
      <c r="H11" s="189">
        <v>0</v>
      </c>
    </row>
    <row r="12" spans="1:8" s="5" customFormat="1" ht="12" x14ac:dyDescent="0.2">
      <c r="A12" s="185"/>
      <c r="B12" s="186" t="s">
        <v>415</v>
      </c>
      <c r="C12" s="187">
        <v>55999999.890000001</v>
      </c>
      <c r="D12" s="188">
        <v>-8151252.3200000003</v>
      </c>
      <c r="E12" s="187">
        <v>47848747.57</v>
      </c>
      <c r="F12" s="187">
        <v>47848747.57</v>
      </c>
      <c r="G12" s="187">
        <v>47146595.109999999</v>
      </c>
      <c r="H12" s="189">
        <v>0</v>
      </c>
    </row>
    <row r="13" spans="1:8" s="5" customFormat="1" ht="12" x14ac:dyDescent="0.2">
      <c r="A13" s="185"/>
      <c r="B13" s="186" t="s">
        <v>416</v>
      </c>
      <c r="C13" s="187">
        <v>472687151.45999998</v>
      </c>
      <c r="D13" s="188">
        <v>11322838.700000048</v>
      </c>
      <c r="E13" s="187">
        <v>484009990.16000003</v>
      </c>
      <c r="F13" s="187">
        <v>484009990.16000003</v>
      </c>
      <c r="G13" s="187">
        <v>464101292.82999998</v>
      </c>
      <c r="H13" s="189">
        <v>0</v>
      </c>
    </row>
    <row r="14" spans="1:8" s="5" customFormat="1" ht="12" x14ac:dyDescent="0.2">
      <c r="A14" s="185"/>
      <c r="B14" s="186" t="s">
        <v>417</v>
      </c>
      <c r="C14" s="187">
        <v>2104363196.4100001</v>
      </c>
      <c r="D14" s="188">
        <v>424774733.78999972</v>
      </c>
      <c r="E14" s="187">
        <v>2529137930.1999998</v>
      </c>
      <c r="F14" s="187">
        <v>2529137930.1999998</v>
      </c>
      <c r="G14" s="187">
        <v>2487974772.9000001</v>
      </c>
      <c r="H14" s="189">
        <v>0</v>
      </c>
    </row>
    <row r="15" spans="1:8" s="5" customFormat="1" ht="12" x14ac:dyDescent="0.2">
      <c r="A15" s="185"/>
      <c r="B15" s="186" t="s">
        <v>418</v>
      </c>
      <c r="C15" s="187">
        <v>2059476688.22</v>
      </c>
      <c r="D15" s="188">
        <v>-8943178.4600000381</v>
      </c>
      <c r="E15" s="187">
        <v>2050533509.76</v>
      </c>
      <c r="F15" s="187">
        <v>2050533509.76</v>
      </c>
      <c r="G15" s="187">
        <v>1646342163.74</v>
      </c>
      <c r="H15" s="189">
        <v>0</v>
      </c>
    </row>
    <row r="16" spans="1:8" s="5" customFormat="1" ht="12" x14ac:dyDescent="0.2">
      <c r="A16" s="185"/>
      <c r="B16" s="186" t="s">
        <v>419</v>
      </c>
      <c r="C16" s="187">
        <v>4528161685.25</v>
      </c>
      <c r="D16" s="188">
        <v>-475627637.07999992</v>
      </c>
      <c r="E16" s="187">
        <v>4052534048.1700001</v>
      </c>
      <c r="F16" s="187">
        <v>4052534048.1700001</v>
      </c>
      <c r="G16" s="187">
        <v>3067929835.7800002</v>
      </c>
      <c r="H16" s="189">
        <v>0</v>
      </c>
    </row>
    <row r="17" spans="1:8" s="5" customFormat="1" ht="12" x14ac:dyDescent="0.2">
      <c r="A17" s="185"/>
      <c r="B17" s="186" t="s">
        <v>420</v>
      </c>
      <c r="C17" s="187">
        <v>119958430.13</v>
      </c>
      <c r="D17" s="188">
        <v>-25465437.5</v>
      </c>
      <c r="E17" s="187">
        <v>94492992.629999995</v>
      </c>
      <c r="F17" s="187">
        <v>94492992.629999995</v>
      </c>
      <c r="G17" s="187">
        <v>87559803.560000002</v>
      </c>
      <c r="H17" s="189">
        <v>0</v>
      </c>
    </row>
    <row r="18" spans="1:8" s="5" customFormat="1" ht="12" x14ac:dyDescent="0.2">
      <c r="A18" s="185"/>
      <c r="B18" s="186" t="s">
        <v>421</v>
      </c>
      <c r="C18" s="187">
        <v>217716686.19</v>
      </c>
      <c r="D18" s="188">
        <v>4081574.9699999988</v>
      </c>
      <c r="E18" s="187">
        <v>221798261.16</v>
      </c>
      <c r="F18" s="187">
        <v>221798261.16</v>
      </c>
      <c r="G18" s="187">
        <v>220340510.71000001</v>
      </c>
      <c r="H18" s="189">
        <v>0</v>
      </c>
    </row>
    <row r="19" spans="1:8" s="5" customFormat="1" ht="12" x14ac:dyDescent="0.2">
      <c r="A19" s="185"/>
      <c r="B19" s="186" t="s">
        <v>422</v>
      </c>
      <c r="C19" s="187">
        <v>55000000</v>
      </c>
      <c r="D19" s="188">
        <v>13522024.260000005</v>
      </c>
      <c r="E19" s="187">
        <v>68522024.260000005</v>
      </c>
      <c r="F19" s="187">
        <v>68522024.260000005</v>
      </c>
      <c r="G19" s="187">
        <v>64234281.380000003</v>
      </c>
      <c r="H19" s="189">
        <v>0</v>
      </c>
    </row>
    <row r="20" spans="1:8" s="5" customFormat="1" ht="12" x14ac:dyDescent="0.2">
      <c r="A20" s="185"/>
      <c r="B20" s="186" t="s">
        <v>423</v>
      </c>
      <c r="C20" s="187">
        <v>2484193064.29</v>
      </c>
      <c r="D20" s="188">
        <v>-901392152.75</v>
      </c>
      <c r="E20" s="187">
        <v>1582800911.54</v>
      </c>
      <c r="F20" s="187">
        <v>1582800911.54</v>
      </c>
      <c r="G20" s="187">
        <v>1579321579.75</v>
      </c>
      <c r="H20" s="189">
        <v>0</v>
      </c>
    </row>
    <row r="21" spans="1:8" s="5" customFormat="1" ht="12" x14ac:dyDescent="0.2">
      <c r="A21" s="185"/>
      <c r="B21" s="186" t="s">
        <v>424</v>
      </c>
      <c r="C21" s="187">
        <v>1581336939.5999999</v>
      </c>
      <c r="D21" s="188">
        <v>-68873410.649999857</v>
      </c>
      <c r="E21" s="187">
        <v>1512463528.95</v>
      </c>
      <c r="F21" s="187">
        <v>1512463528.95</v>
      </c>
      <c r="G21" s="187">
        <v>1173769478.8699999</v>
      </c>
      <c r="H21" s="189">
        <v>0</v>
      </c>
    </row>
    <row r="22" spans="1:8" s="5" customFormat="1" ht="12" x14ac:dyDescent="0.2">
      <c r="A22" s="185"/>
      <c r="B22" s="186" t="s">
        <v>425</v>
      </c>
      <c r="C22" s="187">
        <v>90722851.719999999</v>
      </c>
      <c r="D22" s="188">
        <v>12362591.519999996</v>
      </c>
      <c r="E22" s="187">
        <v>103085443.23999999</v>
      </c>
      <c r="F22" s="187">
        <v>103085443.23999999</v>
      </c>
      <c r="G22" s="187">
        <v>100617936.84</v>
      </c>
      <c r="H22" s="189">
        <v>0</v>
      </c>
    </row>
    <row r="23" spans="1:8" s="5" customFormat="1" ht="12" x14ac:dyDescent="0.2">
      <c r="A23" s="185"/>
      <c r="B23" s="186" t="s">
        <v>426</v>
      </c>
      <c r="C23" s="187">
        <v>423462824</v>
      </c>
      <c r="D23" s="188">
        <v>202963116.07000005</v>
      </c>
      <c r="E23" s="187">
        <v>626425940.07000005</v>
      </c>
      <c r="F23" s="187">
        <v>626425940.07000005</v>
      </c>
      <c r="G23" s="187">
        <v>575320911.71000004</v>
      </c>
      <c r="H23" s="189">
        <v>0</v>
      </c>
    </row>
    <row r="24" spans="1:8" s="5" customFormat="1" ht="12" x14ac:dyDescent="0.2">
      <c r="A24" s="185"/>
      <c r="B24" s="186" t="s">
        <v>427</v>
      </c>
      <c r="C24" s="187">
        <v>98831499.420000002</v>
      </c>
      <c r="D24" s="188">
        <v>84457029.209999993</v>
      </c>
      <c r="E24" s="187">
        <v>183288528.63</v>
      </c>
      <c r="F24" s="187">
        <v>183288528.63</v>
      </c>
      <c r="G24" s="187">
        <v>182500844.53999999</v>
      </c>
      <c r="H24" s="189">
        <v>0</v>
      </c>
    </row>
    <row r="25" spans="1:8" s="5" customFormat="1" ht="24" x14ac:dyDescent="0.2">
      <c r="A25" s="185"/>
      <c r="B25" s="190" t="s">
        <v>428</v>
      </c>
      <c r="C25" s="187">
        <v>311637938.19999999</v>
      </c>
      <c r="D25" s="188">
        <v>-207398299.78999999</v>
      </c>
      <c r="E25" s="187">
        <v>104239638.41</v>
      </c>
      <c r="F25" s="187">
        <v>104239638.41</v>
      </c>
      <c r="G25" s="187">
        <v>101563624.17</v>
      </c>
      <c r="H25" s="189">
        <v>0</v>
      </c>
    </row>
    <row r="26" spans="1:8" s="5" customFormat="1" ht="12" x14ac:dyDescent="0.2">
      <c r="A26" s="185"/>
      <c r="B26" s="186" t="s">
        <v>429</v>
      </c>
      <c r="C26" s="187">
        <v>13296685.66</v>
      </c>
      <c r="D26" s="188">
        <v>-1305742.7200000007</v>
      </c>
      <c r="E26" s="187">
        <v>11990942.939999999</v>
      </c>
      <c r="F26" s="187">
        <v>11990942.939999999</v>
      </c>
      <c r="G26" s="187">
        <v>11789475.33</v>
      </c>
      <c r="H26" s="189">
        <v>0</v>
      </c>
    </row>
    <row r="27" spans="1:8" s="5" customFormat="1" ht="12" x14ac:dyDescent="0.2">
      <c r="A27" s="185"/>
      <c r="B27" s="186" t="s">
        <v>430</v>
      </c>
      <c r="C27" s="187">
        <v>75441750.209999993</v>
      </c>
      <c r="D27" s="188">
        <v>3103576.3000000119</v>
      </c>
      <c r="E27" s="187">
        <v>78545326.510000005</v>
      </c>
      <c r="F27" s="187">
        <v>78545326.510000005</v>
      </c>
      <c r="G27" s="187">
        <v>74346877.719999999</v>
      </c>
      <c r="H27" s="189">
        <v>0</v>
      </c>
    </row>
    <row r="28" spans="1:8" s="5" customFormat="1" ht="12" x14ac:dyDescent="0.2">
      <c r="A28" s="185"/>
      <c r="B28" s="186" t="s">
        <v>431</v>
      </c>
      <c r="C28" s="187">
        <v>443379096.79000002</v>
      </c>
      <c r="D28" s="188">
        <v>-30280819.970000029</v>
      </c>
      <c r="E28" s="187">
        <v>413098276.81999999</v>
      </c>
      <c r="F28" s="187">
        <v>413098276.81999999</v>
      </c>
      <c r="G28" s="187">
        <v>343930967.29000002</v>
      </c>
      <c r="H28" s="189">
        <v>0</v>
      </c>
    </row>
    <row r="29" spans="1:8" s="5" customFormat="1" ht="12" x14ac:dyDescent="0.2">
      <c r="A29" s="185"/>
      <c r="B29" s="186" t="s">
        <v>432</v>
      </c>
      <c r="C29" s="187">
        <v>57617825.530000001</v>
      </c>
      <c r="D29" s="188">
        <v>83014905.430000007</v>
      </c>
      <c r="E29" s="187">
        <v>140632730.96000001</v>
      </c>
      <c r="F29" s="187">
        <v>140632730.96000001</v>
      </c>
      <c r="G29" s="187">
        <v>139488531.69</v>
      </c>
      <c r="H29" s="189">
        <v>0</v>
      </c>
    </row>
    <row r="30" spans="1:8" s="5" customFormat="1" ht="12" x14ac:dyDescent="0.2">
      <c r="A30" s="185"/>
      <c r="B30" s="186" t="s">
        <v>433</v>
      </c>
      <c r="C30" s="187">
        <v>60092656.82</v>
      </c>
      <c r="D30" s="188">
        <v>10727971.68</v>
      </c>
      <c r="E30" s="187">
        <v>70820628.5</v>
      </c>
      <c r="F30" s="187">
        <v>70820628.5</v>
      </c>
      <c r="G30" s="187">
        <v>64833738.57</v>
      </c>
      <c r="H30" s="189">
        <v>0</v>
      </c>
    </row>
    <row r="31" spans="1:8" s="5" customFormat="1" ht="12" x14ac:dyDescent="0.2">
      <c r="A31" s="185"/>
      <c r="B31" s="186" t="s">
        <v>434</v>
      </c>
      <c r="C31" s="187">
        <v>400915385.44999999</v>
      </c>
      <c r="D31" s="188">
        <v>107261972.24000001</v>
      </c>
      <c r="E31" s="187">
        <v>508177357.69</v>
      </c>
      <c r="F31" s="187">
        <v>508177357.69</v>
      </c>
      <c r="G31" s="187">
        <v>504648087.42000002</v>
      </c>
      <c r="H31" s="189">
        <v>0</v>
      </c>
    </row>
    <row r="32" spans="1:8" s="5" customFormat="1" ht="12" x14ac:dyDescent="0.2">
      <c r="A32" s="185"/>
      <c r="B32" s="186" t="s">
        <v>435</v>
      </c>
      <c r="C32" s="187">
        <v>2529955865.3000002</v>
      </c>
      <c r="D32" s="188">
        <v>323266054.11999989</v>
      </c>
      <c r="E32" s="187">
        <v>2853221919.4200001</v>
      </c>
      <c r="F32" s="187">
        <v>2853221919.4200001</v>
      </c>
      <c r="G32" s="187">
        <v>2713916357.75</v>
      </c>
      <c r="H32" s="189">
        <v>0</v>
      </c>
    </row>
    <row r="33" spans="1:8" s="5" customFormat="1" ht="12" x14ac:dyDescent="0.2">
      <c r="A33" s="185"/>
      <c r="B33" s="186" t="s">
        <v>436</v>
      </c>
      <c r="C33" s="187">
        <v>7436513</v>
      </c>
      <c r="D33" s="188">
        <v>-1277117.83</v>
      </c>
      <c r="E33" s="187">
        <v>6159395.1699999999</v>
      </c>
      <c r="F33" s="187">
        <v>6159395.1699999999</v>
      </c>
      <c r="G33" s="187">
        <v>5951773.5899999999</v>
      </c>
      <c r="H33" s="189">
        <v>0</v>
      </c>
    </row>
    <row r="34" spans="1:8" s="5" customFormat="1" ht="24" x14ac:dyDescent="0.2">
      <c r="A34" s="185"/>
      <c r="B34" s="190" t="s">
        <v>437</v>
      </c>
      <c r="C34" s="187">
        <v>7488224.4000000004</v>
      </c>
      <c r="D34" s="188">
        <v>-3109330.8400000008</v>
      </c>
      <c r="E34" s="187">
        <v>4378893.5599999996</v>
      </c>
      <c r="F34" s="187">
        <v>4378893.5599999996</v>
      </c>
      <c r="G34" s="187">
        <v>3942310.48</v>
      </c>
      <c r="H34" s="189">
        <v>0</v>
      </c>
    </row>
    <row r="35" spans="1:8" s="5" customFormat="1" ht="12" x14ac:dyDescent="0.2">
      <c r="A35" s="185"/>
      <c r="B35" s="186" t="s">
        <v>438</v>
      </c>
      <c r="C35" s="187">
        <v>0</v>
      </c>
      <c r="D35" s="188">
        <v>20231670.969999999</v>
      </c>
      <c r="E35" s="187">
        <v>20231670.969999999</v>
      </c>
      <c r="F35" s="187">
        <v>20231670.969999999</v>
      </c>
      <c r="G35" s="187">
        <v>19336454.43</v>
      </c>
      <c r="H35" s="189">
        <v>0</v>
      </c>
    </row>
    <row r="36" spans="1:8" s="5" customFormat="1" ht="12" x14ac:dyDescent="0.2">
      <c r="A36" s="185"/>
      <c r="B36" s="186" t="s">
        <v>439</v>
      </c>
      <c r="C36" s="187">
        <v>185992233.49000001</v>
      </c>
      <c r="D36" s="188">
        <v>-20699877.430000007</v>
      </c>
      <c r="E36" s="187">
        <v>165292356.06</v>
      </c>
      <c r="F36" s="187">
        <v>165292356.06</v>
      </c>
      <c r="G36" s="187">
        <v>164093135.22999999</v>
      </c>
      <c r="H36" s="189">
        <v>0</v>
      </c>
    </row>
    <row r="37" spans="1:8" s="5" customFormat="1" ht="12" x14ac:dyDescent="0.2">
      <c r="A37" s="185"/>
      <c r="B37" s="186" t="s">
        <v>440</v>
      </c>
      <c r="C37" s="187">
        <v>53819029.25</v>
      </c>
      <c r="D37" s="188">
        <v>-13066057.060000002</v>
      </c>
      <c r="E37" s="187">
        <v>40752972.189999998</v>
      </c>
      <c r="F37" s="187">
        <v>40752972.189999998</v>
      </c>
      <c r="G37" s="187">
        <v>40752972.189999998</v>
      </c>
      <c r="H37" s="189">
        <v>0</v>
      </c>
    </row>
    <row r="38" spans="1:8" s="5" customFormat="1" ht="12" x14ac:dyDescent="0.2">
      <c r="A38" s="185"/>
      <c r="B38" s="190" t="s">
        <v>441</v>
      </c>
      <c r="C38" s="187">
        <v>333107320</v>
      </c>
      <c r="D38" s="188">
        <v>17892841.879999995</v>
      </c>
      <c r="E38" s="187">
        <v>351000161.88</v>
      </c>
      <c r="F38" s="187">
        <v>351000161.88</v>
      </c>
      <c r="G38" s="187">
        <v>145267443.88</v>
      </c>
      <c r="H38" s="189">
        <v>0</v>
      </c>
    </row>
    <row r="39" spans="1:8" s="5" customFormat="1" ht="12" x14ac:dyDescent="0.2">
      <c r="A39" s="185"/>
      <c r="B39" s="186" t="s">
        <v>442</v>
      </c>
      <c r="C39" s="187">
        <v>668482081.48000002</v>
      </c>
      <c r="D39" s="188">
        <v>-1775789.6000000238</v>
      </c>
      <c r="E39" s="187">
        <v>666706291.88</v>
      </c>
      <c r="F39" s="187">
        <v>666706291.88</v>
      </c>
      <c r="G39" s="187">
        <v>663520553.88</v>
      </c>
      <c r="H39" s="189">
        <v>0</v>
      </c>
    </row>
    <row r="40" spans="1:8" s="5" customFormat="1" ht="12" x14ac:dyDescent="0.2">
      <c r="A40" s="185"/>
      <c r="B40" s="186" t="s">
        <v>443</v>
      </c>
      <c r="C40" s="187">
        <v>22424236.5</v>
      </c>
      <c r="D40" s="188">
        <v>17483583</v>
      </c>
      <c r="E40" s="187">
        <v>39907819.5</v>
      </c>
      <c r="F40" s="187">
        <v>39907819.5</v>
      </c>
      <c r="G40" s="187">
        <v>39907819.5</v>
      </c>
      <c r="H40" s="189">
        <v>0</v>
      </c>
    </row>
    <row r="41" spans="1:8" s="5" customFormat="1" ht="12" x14ac:dyDescent="0.2">
      <c r="A41" s="185"/>
      <c r="B41" s="186" t="s">
        <v>444</v>
      </c>
      <c r="C41" s="187">
        <v>26092763.129999999</v>
      </c>
      <c r="D41" s="188">
        <v>-2614269.0700000003</v>
      </c>
      <c r="E41" s="187">
        <v>23478494.059999999</v>
      </c>
      <c r="F41" s="187">
        <v>23478494.059999999</v>
      </c>
      <c r="G41" s="187">
        <v>23478494.059999999</v>
      </c>
      <c r="H41" s="189">
        <v>0</v>
      </c>
    </row>
    <row r="42" spans="1:8" s="5" customFormat="1" ht="12" x14ac:dyDescent="0.2">
      <c r="A42" s="185"/>
      <c r="B42" s="186" t="s">
        <v>445</v>
      </c>
      <c r="C42" s="187">
        <v>15547660.59</v>
      </c>
      <c r="D42" s="188">
        <v>-952545.19999999925</v>
      </c>
      <c r="E42" s="187">
        <v>14595115.390000001</v>
      </c>
      <c r="F42" s="187">
        <v>14595115.390000001</v>
      </c>
      <c r="G42" s="187">
        <v>14595115.390000001</v>
      </c>
      <c r="H42" s="189">
        <v>0</v>
      </c>
    </row>
    <row r="43" spans="1:8" s="5" customFormat="1" ht="12" x14ac:dyDescent="0.2">
      <c r="A43" s="185"/>
      <c r="B43" s="186" t="s">
        <v>446</v>
      </c>
      <c r="C43" s="187">
        <v>566392853</v>
      </c>
      <c r="D43" s="188">
        <v>194441241.08999991</v>
      </c>
      <c r="E43" s="187">
        <v>760834094.08999991</v>
      </c>
      <c r="F43" s="187">
        <v>760834094.08999991</v>
      </c>
      <c r="G43" s="187">
        <v>542397094.09000003</v>
      </c>
      <c r="H43" s="189">
        <v>0</v>
      </c>
    </row>
    <row r="44" spans="1:8" s="5" customFormat="1" ht="12" x14ac:dyDescent="0.2">
      <c r="A44" s="185"/>
      <c r="B44" s="190" t="s">
        <v>447</v>
      </c>
      <c r="C44" s="187">
        <v>6905000</v>
      </c>
      <c r="D44" s="188">
        <v>-97062.910000000149</v>
      </c>
      <c r="E44" s="187">
        <v>6807937.0899999999</v>
      </c>
      <c r="F44" s="187">
        <v>6807937.0899999999</v>
      </c>
      <c r="G44" s="187">
        <v>6807937.0899999999</v>
      </c>
      <c r="H44" s="189">
        <v>0</v>
      </c>
    </row>
    <row r="45" spans="1:8" s="5" customFormat="1" ht="12" x14ac:dyDescent="0.2">
      <c r="A45" s="185"/>
      <c r="B45" s="186" t="s">
        <v>448</v>
      </c>
      <c r="C45" s="187">
        <v>16069203.82</v>
      </c>
      <c r="D45" s="188">
        <v>6235400.1699999981</v>
      </c>
      <c r="E45" s="187">
        <v>22304603.989999998</v>
      </c>
      <c r="F45" s="187">
        <v>22304603.989999998</v>
      </c>
      <c r="G45" s="187">
        <v>22304603.989999998</v>
      </c>
      <c r="H45" s="189">
        <v>0</v>
      </c>
    </row>
    <row r="46" spans="1:8" s="5" customFormat="1" ht="12" x14ac:dyDescent="0.2">
      <c r="A46" s="185"/>
      <c r="B46" s="186" t="s">
        <v>449</v>
      </c>
      <c r="C46" s="187">
        <v>13669013.18</v>
      </c>
      <c r="D46" s="188">
        <v>-2043572.7400000002</v>
      </c>
      <c r="E46" s="187">
        <v>11625440.439999999</v>
      </c>
      <c r="F46" s="187">
        <v>11625440.439999999</v>
      </c>
      <c r="G46" s="187">
        <v>11625440.439999999</v>
      </c>
      <c r="H46" s="189">
        <v>0</v>
      </c>
    </row>
    <row r="47" spans="1:8" s="5" customFormat="1" ht="12" x14ac:dyDescent="0.2">
      <c r="A47" s="185"/>
      <c r="B47" s="186" t="s">
        <v>450</v>
      </c>
      <c r="C47" s="187">
        <v>200024560.88999999</v>
      </c>
      <c r="D47" s="188">
        <v>32894920.26000002</v>
      </c>
      <c r="E47" s="187">
        <v>232919481.15000001</v>
      </c>
      <c r="F47" s="187">
        <v>232919481.15000001</v>
      </c>
      <c r="G47" s="187">
        <v>220897662.97</v>
      </c>
      <c r="H47" s="189">
        <v>0</v>
      </c>
    </row>
    <row r="48" spans="1:8" s="5" customFormat="1" ht="12" x14ac:dyDescent="0.2">
      <c r="A48" s="185"/>
      <c r="B48" s="186" t="s">
        <v>451</v>
      </c>
      <c r="C48" s="187">
        <v>5230154</v>
      </c>
      <c r="D48" s="188">
        <v>-213562.37999999989</v>
      </c>
      <c r="E48" s="187">
        <v>5016591.62</v>
      </c>
      <c r="F48" s="187">
        <v>5016591.62</v>
      </c>
      <c r="G48" s="187">
        <v>5016591.62</v>
      </c>
      <c r="H48" s="189">
        <v>0</v>
      </c>
    </row>
    <row r="49" spans="1:8" s="5" customFormat="1" ht="12" x14ac:dyDescent="0.2">
      <c r="A49" s="185"/>
      <c r="B49" s="186" t="s">
        <v>452</v>
      </c>
      <c r="C49" s="187">
        <v>36521362.200000003</v>
      </c>
      <c r="D49" s="188">
        <v>678236.21999999881</v>
      </c>
      <c r="E49" s="187">
        <v>37199598.420000002</v>
      </c>
      <c r="F49" s="187">
        <v>37199598.420000002</v>
      </c>
      <c r="G49" s="187">
        <v>37063632.420000002</v>
      </c>
      <c r="H49" s="189">
        <v>0</v>
      </c>
    </row>
    <row r="50" spans="1:8" s="5" customFormat="1" ht="12" x14ac:dyDescent="0.2">
      <c r="A50" s="185"/>
      <c r="B50" s="186" t="s">
        <v>453</v>
      </c>
      <c r="C50" s="187">
        <v>33017453.510000002</v>
      </c>
      <c r="D50" s="188">
        <v>-24468208.210000001</v>
      </c>
      <c r="E50" s="187">
        <v>8549245.3000000007</v>
      </c>
      <c r="F50" s="187">
        <v>8549245.3000000007</v>
      </c>
      <c r="G50" s="187">
        <v>8549245.3000000007</v>
      </c>
      <c r="H50" s="189">
        <v>0</v>
      </c>
    </row>
    <row r="51" spans="1:8" s="5" customFormat="1" ht="12" x14ac:dyDescent="0.2">
      <c r="A51" s="185"/>
      <c r="B51" s="186" t="s">
        <v>454</v>
      </c>
      <c r="C51" s="187">
        <v>1113293162.9300001</v>
      </c>
      <c r="D51" s="188">
        <v>715410672.46000004</v>
      </c>
      <c r="E51" s="187">
        <v>1828703835.3900001</v>
      </c>
      <c r="F51" s="187">
        <v>1828703835.3900001</v>
      </c>
      <c r="G51" s="187">
        <v>1790848088.5599999</v>
      </c>
      <c r="H51" s="189">
        <v>0</v>
      </c>
    </row>
    <row r="52" spans="1:8" s="5" customFormat="1" ht="12" x14ac:dyDescent="0.2">
      <c r="A52" s="185"/>
      <c r="B52" s="186" t="s">
        <v>455</v>
      </c>
      <c r="C52" s="187">
        <v>0</v>
      </c>
      <c r="D52" s="188">
        <v>0</v>
      </c>
      <c r="E52" s="187">
        <v>0</v>
      </c>
      <c r="F52" s="187">
        <v>0</v>
      </c>
      <c r="G52" s="187">
        <v>0</v>
      </c>
      <c r="H52" s="189">
        <v>0</v>
      </c>
    </row>
    <row r="53" spans="1:8" s="5" customFormat="1" ht="12" x14ac:dyDescent="0.2">
      <c r="A53" s="185"/>
      <c r="B53" s="186" t="s">
        <v>456</v>
      </c>
      <c r="C53" s="187">
        <v>20477775</v>
      </c>
      <c r="D53" s="188">
        <v>-943844.87000000104</v>
      </c>
      <c r="E53" s="187">
        <v>19533930.129999999</v>
      </c>
      <c r="F53" s="187">
        <v>19533930.129999999</v>
      </c>
      <c r="G53" s="187">
        <v>19533930.129999999</v>
      </c>
      <c r="H53" s="189">
        <v>0</v>
      </c>
    </row>
    <row r="54" spans="1:8" s="5" customFormat="1" ht="12" x14ac:dyDescent="0.2">
      <c r="A54" s="185"/>
      <c r="B54" s="186" t="s">
        <v>457</v>
      </c>
      <c r="C54" s="187">
        <v>4754554.91</v>
      </c>
      <c r="D54" s="188">
        <v>-342829.90000000037</v>
      </c>
      <c r="E54" s="187">
        <v>4411725.01</v>
      </c>
      <c r="F54" s="187">
        <v>4411725.01</v>
      </c>
      <c r="G54" s="187">
        <v>4411725.01</v>
      </c>
      <c r="H54" s="189">
        <v>0</v>
      </c>
    </row>
    <row r="55" spans="1:8" s="5" customFormat="1" ht="12" x14ac:dyDescent="0.2">
      <c r="A55" s="185"/>
      <c r="B55" s="186" t="s">
        <v>458</v>
      </c>
      <c r="C55" s="187">
        <v>8370073.0199999996</v>
      </c>
      <c r="D55" s="188">
        <v>974385.09999999963</v>
      </c>
      <c r="E55" s="187">
        <v>9344458.1199999992</v>
      </c>
      <c r="F55" s="187">
        <v>9344458.1199999992</v>
      </c>
      <c r="G55" s="187">
        <v>9315173.6999999993</v>
      </c>
      <c r="H55" s="189">
        <v>0</v>
      </c>
    </row>
    <row r="56" spans="1:8" s="5" customFormat="1" ht="12" x14ac:dyDescent="0.2">
      <c r="A56" s="185"/>
      <c r="B56" s="186" t="s">
        <v>459</v>
      </c>
      <c r="C56" s="187">
        <v>35686804.890000001</v>
      </c>
      <c r="D56" s="188">
        <v>-4267433.2600000016</v>
      </c>
      <c r="E56" s="187">
        <v>31419371.629999999</v>
      </c>
      <c r="F56" s="187">
        <v>31419371.629999999</v>
      </c>
      <c r="G56" s="187">
        <v>31419371.629999999</v>
      </c>
      <c r="H56" s="189">
        <v>0</v>
      </c>
    </row>
    <row r="57" spans="1:8" s="5" customFormat="1" ht="12" x14ac:dyDescent="0.2">
      <c r="A57" s="185"/>
      <c r="B57" s="186" t="s">
        <v>460</v>
      </c>
      <c r="C57" s="187">
        <v>29488231.280000001</v>
      </c>
      <c r="D57" s="188">
        <v>-1589694.1900000013</v>
      </c>
      <c r="E57" s="187">
        <v>27898537.09</v>
      </c>
      <c r="F57" s="187">
        <v>27898537.09</v>
      </c>
      <c r="G57" s="187">
        <v>27771738.07</v>
      </c>
      <c r="H57" s="189">
        <v>0</v>
      </c>
    </row>
    <row r="58" spans="1:8" s="5" customFormat="1" ht="12" x14ac:dyDescent="0.2">
      <c r="A58" s="185"/>
      <c r="B58" s="186" t="s">
        <v>461</v>
      </c>
      <c r="C58" s="187">
        <v>25000000</v>
      </c>
      <c r="D58" s="188">
        <v>-25000000</v>
      </c>
      <c r="E58" s="188">
        <v>0</v>
      </c>
      <c r="F58" s="191">
        <v>0</v>
      </c>
      <c r="G58" s="188">
        <v>0</v>
      </c>
      <c r="H58" s="189">
        <v>0</v>
      </c>
    </row>
    <row r="59" spans="1:8" s="5" customFormat="1" ht="12" x14ac:dyDescent="0.2">
      <c r="A59" s="185"/>
      <c r="B59" s="186" t="s">
        <v>462</v>
      </c>
      <c r="C59" s="187">
        <v>11684375</v>
      </c>
      <c r="D59" s="188">
        <v>-465867</v>
      </c>
      <c r="E59" s="187">
        <v>11218508</v>
      </c>
      <c r="F59" s="187">
        <v>11218508</v>
      </c>
      <c r="G59" s="187">
        <v>11218508</v>
      </c>
      <c r="H59" s="189">
        <v>0</v>
      </c>
    </row>
    <row r="60" spans="1:8" s="5" customFormat="1" ht="12" x14ac:dyDescent="0.2">
      <c r="A60" s="185"/>
      <c r="B60" s="186" t="s">
        <v>463</v>
      </c>
      <c r="C60" s="187">
        <v>6189996</v>
      </c>
      <c r="D60" s="188">
        <v>1980006.9500000002</v>
      </c>
      <c r="E60" s="187">
        <v>8170002.9500000002</v>
      </c>
      <c r="F60" s="187">
        <v>8170002.9500000002</v>
      </c>
      <c r="G60" s="187">
        <v>8170002.9500000002</v>
      </c>
      <c r="H60" s="189">
        <v>0</v>
      </c>
    </row>
    <row r="61" spans="1:8" s="5" customFormat="1" ht="12" x14ac:dyDescent="0.2">
      <c r="A61" s="185"/>
      <c r="B61" s="186" t="s">
        <v>464</v>
      </c>
      <c r="C61" s="187">
        <v>9609012.5600000005</v>
      </c>
      <c r="D61" s="188">
        <v>793040.91999999993</v>
      </c>
      <c r="E61" s="187">
        <v>10402053.48</v>
      </c>
      <c r="F61" s="187">
        <v>10402053.48</v>
      </c>
      <c r="G61" s="187">
        <v>10402053.48</v>
      </c>
      <c r="H61" s="189">
        <v>0</v>
      </c>
    </row>
    <row r="62" spans="1:8" s="5" customFormat="1" ht="12" x14ac:dyDescent="0.2">
      <c r="A62" s="185"/>
      <c r="B62" s="186" t="s">
        <v>465</v>
      </c>
      <c r="C62" s="187">
        <v>40000000</v>
      </c>
      <c r="D62" s="188">
        <v>86699511</v>
      </c>
      <c r="E62" s="188">
        <v>126699511</v>
      </c>
      <c r="F62" s="191">
        <v>126699511</v>
      </c>
      <c r="G62" s="188">
        <v>126699511</v>
      </c>
      <c r="H62" s="189">
        <v>0</v>
      </c>
    </row>
    <row r="63" spans="1:8" s="5" customFormat="1" ht="12" x14ac:dyDescent="0.2">
      <c r="A63" s="185"/>
      <c r="B63" s="186" t="s">
        <v>466</v>
      </c>
      <c r="C63" s="187">
        <v>28115019</v>
      </c>
      <c r="D63" s="188">
        <v>16692547</v>
      </c>
      <c r="E63" s="187">
        <v>44807566</v>
      </c>
      <c r="F63" s="187">
        <v>44807566</v>
      </c>
      <c r="G63" s="187">
        <v>44807566</v>
      </c>
      <c r="H63" s="189">
        <v>0</v>
      </c>
    </row>
    <row r="64" spans="1:8" s="5" customFormat="1" ht="12" x14ac:dyDescent="0.2">
      <c r="A64" s="185"/>
      <c r="B64" s="186" t="s">
        <v>467</v>
      </c>
      <c r="C64" s="187">
        <v>7879690</v>
      </c>
      <c r="D64" s="188">
        <v>1479988.0399999991</v>
      </c>
      <c r="E64" s="187">
        <v>9359678.0399999991</v>
      </c>
      <c r="F64" s="187">
        <v>9359678.0399999991</v>
      </c>
      <c r="G64" s="187">
        <v>9359678.0399999991</v>
      </c>
      <c r="H64" s="189">
        <v>0</v>
      </c>
    </row>
    <row r="65" spans="1:8" s="5" customFormat="1" ht="12" x14ac:dyDescent="0.2">
      <c r="A65" s="185"/>
      <c r="B65" s="186" t="s">
        <v>468</v>
      </c>
      <c r="C65" s="187">
        <v>5415578.7800000003</v>
      </c>
      <c r="D65" s="188">
        <v>-938556.85000000056</v>
      </c>
      <c r="E65" s="187">
        <v>4477021.93</v>
      </c>
      <c r="F65" s="187">
        <v>4477021.93</v>
      </c>
      <c r="G65" s="187">
        <v>4477021.93</v>
      </c>
      <c r="H65" s="189">
        <v>0</v>
      </c>
    </row>
    <row r="66" spans="1:8" s="5" customFormat="1" ht="12" x14ac:dyDescent="0.2">
      <c r="A66" s="185"/>
      <c r="B66" s="186" t="s">
        <v>469</v>
      </c>
      <c r="C66" s="187">
        <v>2420391.75</v>
      </c>
      <c r="D66" s="188">
        <v>6596.1499999999069</v>
      </c>
      <c r="E66" s="187">
        <v>2426987.9</v>
      </c>
      <c r="F66" s="187">
        <v>2426987.9</v>
      </c>
      <c r="G66" s="187">
        <v>2426987.9</v>
      </c>
      <c r="H66" s="189">
        <v>0</v>
      </c>
    </row>
    <row r="67" spans="1:8" s="5" customFormat="1" ht="12" x14ac:dyDescent="0.2">
      <c r="A67" s="185"/>
      <c r="B67" s="186" t="s">
        <v>470</v>
      </c>
      <c r="C67" s="187">
        <v>51302350</v>
      </c>
      <c r="D67" s="188">
        <v>425547.02000000328</v>
      </c>
      <c r="E67" s="187">
        <v>51727897.020000003</v>
      </c>
      <c r="F67" s="187">
        <v>51727897.020000003</v>
      </c>
      <c r="G67" s="187">
        <v>51128338.200000003</v>
      </c>
      <c r="H67" s="189">
        <v>0</v>
      </c>
    </row>
    <row r="68" spans="1:8" s="5" customFormat="1" ht="12" x14ac:dyDescent="0.2">
      <c r="A68" s="185"/>
      <c r="B68" s="186" t="s">
        <v>471</v>
      </c>
      <c r="C68" s="187">
        <v>14028446</v>
      </c>
      <c r="D68" s="188">
        <v>545509.61999999918</v>
      </c>
      <c r="E68" s="187">
        <v>14573955.619999999</v>
      </c>
      <c r="F68" s="187">
        <v>14573955.619999999</v>
      </c>
      <c r="G68" s="187">
        <v>14573955.619999999</v>
      </c>
      <c r="H68" s="189">
        <v>0</v>
      </c>
    </row>
    <row r="69" spans="1:8" s="5" customFormat="1" ht="12" x14ac:dyDescent="0.2">
      <c r="A69" s="185"/>
      <c r="B69" s="186" t="s">
        <v>472</v>
      </c>
      <c r="C69" s="187">
        <v>396256017</v>
      </c>
      <c r="D69" s="188">
        <v>201744083.10000002</v>
      </c>
      <c r="E69" s="187">
        <v>598000100.10000002</v>
      </c>
      <c r="F69" s="187">
        <v>598000100.10000002</v>
      </c>
      <c r="G69" s="187">
        <v>598000100.10000002</v>
      </c>
      <c r="H69" s="189">
        <v>0</v>
      </c>
    </row>
    <row r="70" spans="1:8" s="5" customFormat="1" ht="12" x14ac:dyDescent="0.2">
      <c r="A70" s="185"/>
      <c r="B70" s="186" t="s">
        <v>473</v>
      </c>
      <c r="C70" s="187">
        <v>27647196.620000001</v>
      </c>
      <c r="D70" s="188">
        <v>-187257.74000000209</v>
      </c>
      <c r="E70" s="187">
        <v>27459938.879999999</v>
      </c>
      <c r="F70" s="187">
        <v>27459938.879999999</v>
      </c>
      <c r="G70" s="187">
        <v>27296884.719999999</v>
      </c>
      <c r="H70" s="189">
        <v>0</v>
      </c>
    </row>
    <row r="71" spans="1:8" s="5" customFormat="1" ht="12" x14ac:dyDescent="0.2">
      <c r="A71" s="185"/>
      <c r="B71" s="186" t="s">
        <v>474</v>
      </c>
      <c r="C71" s="187">
        <v>27652779.140000001</v>
      </c>
      <c r="D71" s="188">
        <v>0</v>
      </c>
      <c r="E71" s="187">
        <v>27652779.140000001</v>
      </c>
      <c r="F71" s="187">
        <v>27652779.140000001</v>
      </c>
      <c r="G71" s="187">
        <v>27424155.140000001</v>
      </c>
      <c r="H71" s="189">
        <v>0</v>
      </c>
    </row>
    <row r="72" spans="1:8" s="5" customFormat="1" ht="12" x14ac:dyDescent="0.2">
      <c r="A72" s="185"/>
      <c r="B72" s="186" t="s">
        <v>475</v>
      </c>
      <c r="C72" s="187">
        <v>40100018</v>
      </c>
      <c r="D72" s="188">
        <v>3851833.2299999967</v>
      </c>
      <c r="E72" s="187">
        <v>43951851.229999997</v>
      </c>
      <c r="F72" s="187">
        <v>43951851.229999997</v>
      </c>
      <c r="G72" s="187">
        <v>43951851.229999997</v>
      </c>
      <c r="H72" s="189">
        <v>0</v>
      </c>
    </row>
    <row r="73" spans="1:8" s="5" customFormat="1" ht="24" x14ac:dyDescent="0.2">
      <c r="A73" s="185"/>
      <c r="B73" s="190" t="s">
        <v>476</v>
      </c>
      <c r="C73" s="187">
        <v>51572630</v>
      </c>
      <c r="D73" s="188">
        <v>19176288.599999994</v>
      </c>
      <c r="E73" s="187">
        <v>70748918.599999994</v>
      </c>
      <c r="F73" s="187">
        <v>70748918.599999994</v>
      </c>
      <c r="G73" s="187">
        <v>70748918.599999994</v>
      </c>
      <c r="H73" s="189">
        <v>0</v>
      </c>
    </row>
    <row r="74" spans="1:8" s="5" customFormat="1" ht="12" x14ac:dyDescent="0.2">
      <c r="A74" s="185"/>
      <c r="B74" s="186" t="s">
        <v>477</v>
      </c>
      <c r="C74" s="187">
        <v>27219401.02</v>
      </c>
      <c r="D74" s="188">
        <v>1855244.3000000007</v>
      </c>
      <c r="E74" s="187">
        <v>29074645.32</v>
      </c>
      <c r="F74" s="187">
        <v>29074645.32</v>
      </c>
      <c r="G74" s="187">
        <v>29074645.32</v>
      </c>
      <c r="H74" s="189">
        <v>0</v>
      </c>
    </row>
    <row r="75" spans="1:8" s="5" customFormat="1" ht="12" x14ac:dyDescent="0.2">
      <c r="A75" s="185"/>
      <c r="B75" s="186" t="s">
        <v>478</v>
      </c>
      <c r="C75" s="187">
        <v>5039561.84</v>
      </c>
      <c r="D75" s="188">
        <v>557672.8900000006</v>
      </c>
      <c r="E75" s="187">
        <v>5597234.7300000004</v>
      </c>
      <c r="F75" s="187">
        <v>5597234.7300000004</v>
      </c>
      <c r="G75" s="187">
        <v>5597234.7300000004</v>
      </c>
      <c r="H75" s="189">
        <v>0</v>
      </c>
    </row>
    <row r="76" spans="1:8" s="5" customFormat="1" ht="12" x14ac:dyDescent="0.2">
      <c r="A76" s="185"/>
      <c r="B76" s="186" t="s">
        <v>479</v>
      </c>
      <c r="C76" s="187">
        <v>31699840</v>
      </c>
      <c r="D76" s="188">
        <v>6835857</v>
      </c>
      <c r="E76" s="187">
        <v>38535697</v>
      </c>
      <c r="F76" s="187">
        <v>38535697</v>
      </c>
      <c r="G76" s="187">
        <v>38535697</v>
      </c>
      <c r="H76" s="189">
        <v>0</v>
      </c>
    </row>
    <row r="77" spans="1:8" s="5" customFormat="1" ht="12" x14ac:dyDescent="0.2">
      <c r="A77" s="185"/>
      <c r="B77" s="190" t="s">
        <v>480</v>
      </c>
      <c r="C77" s="187">
        <v>12360525</v>
      </c>
      <c r="D77" s="188">
        <v>606408</v>
      </c>
      <c r="E77" s="187">
        <v>12966933</v>
      </c>
      <c r="F77" s="187">
        <v>12966933</v>
      </c>
      <c r="G77" s="187">
        <v>12966933</v>
      </c>
      <c r="H77" s="189">
        <v>0</v>
      </c>
    </row>
    <row r="78" spans="1:8" s="5" customFormat="1" ht="12" x14ac:dyDescent="0.2">
      <c r="A78" s="185"/>
      <c r="B78" s="186" t="s">
        <v>481</v>
      </c>
      <c r="C78" s="187">
        <v>24864612.469999999</v>
      </c>
      <c r="D78" s="188">
        <v>10833536.370000005</v>
      </c>
      <c r="E78" s="187">
        <v>35698148.840000004</v>
      </c>
      <c r="F78" s="187">
        <v>35698148.840000004</v>
      </c>
      <c r="G78" s="187">
        <v>35698148.840000004</v>
      </c>
      <c r="H78" s="189">
        <v>0</v>
      </c>
    </row>
    <row r="79" spans="1:8" s="5" customFormat="1" ht="12" x14ac:dyDescent="0.2">
      <c r="A79" s="185"/>
      <c r="B79" s="190" t="s">
        <v>482</v>
      </c>
      <c r="C79" s="187">
        <v>40383248</v>
      </c>
      <c r="D79" s="188">
        <v>-715377.03000000119</v>
      </c>
      <c r="E79" s="187">
        <v>39667870.969999999</v>
      </c>
      <c r="F79" s="187">
        <v>39667870.969999999</v>
      </c>
      <c r="G79" s="187">
        <v>39667870.969999999</v>
      </c>
      <c r="H79" s="189">
        <v>0</v>
      </c>
    </row>
    <row r="80" spans="1:8" s="5" customFormat="1" ht="12" x14ac:dyDescent="0.2">
      <c r="A80" s="185"/>
      <c r="B80" s="186" t="s">
        <v>483</v>
      </c>
      <c r="C80" s="187">
        <v>92258727</v>
      </c>
      <c r="D80" s="188">
        <v>-3709758.650000006</v>
      </c>
      <c r="E80" s="187">
        <v>88548968.349999994</v>
      </c>
      <c r="F80" s="187">
        <v>88548968.349999994</v>
      </c>
      <c r="G80" s="187">
        <v>88548968.349999994</v>
      </c>
      <c r="H80" s="189">
        <v>0</v>
      </c>
    </row>
    <row r="81" spans="1:8" s="5" customFormat="1" ht="12" x14ac:dyDescent="0.2">
      <c r="A81" s="185"/>
      <c r="B81" s="186" t="s">
        <v>484</v>
      </c>
      <c r="C81" s="187">
        <v>1739550.47</v>
      </c>
      <c r="D81" s="188">
        <v>32423.159999999916</v>
      </c>
      <c r="E81" s="187">
        <v>1771973.63</v>
      </c>
      <c r="F81" s="187">
        <v>1771973.63</v>
      </c>
      <c r="G81" s="187">
        <v>1771973.63</v>
      </c>
      <c r="H81" s="189">
        <v>0</v>
      </c>
    </row>
    <row r="82" spans="1:8" s="5" customFormat="1" ht="12" x14ac:dyDescent="0.2">
      <c r="A82" s="185"/>
      <c r="B82" s="186" t="s">
        <v>485</v>
      </c>
      <c r="C82" s="187">
        <v>5294292.9400000004</v>
      </c>
      <c r="D82" s="188">
        <v>81347.620000000112</v>
      </c>
      <c r="E82" s="187">
        <v>5375640.5600000005</v>
      </c>
      <c r="F82" s="187">
        <v>5375640.5600000005</v>
      </c>
      <c r="G82" s="187">
        <v>5344689.5600000005</v>
      </c>
      <c r="H82" s="189">
        <v>0</v>
      </c>
    </row>
    <row r="83" spans="1:8" s="5" customFormat="1" ht="12" x14ac:dyDescent="0.2">
      <c r="A83" s="185"/>
      <c r="B83" s="186" t="s">
        <v>486</v>
      </c>
      <c r="C83" s="187">
        <v>3195308.28</v>
      </c>
      <c r="D83" s="188">
        <v>-145532.05999999959</v>
      </c>
      <c r="E83" s="187">
        <v>3049776.22</v>
      </c>
      <c r="F83" s="187">
        <v>3049776.22</v>
      </c>
      <c r="G83" s="187">
        <v>3049776.22</v>
      </c>
      <c r="H83" s="189">
        <v>0</v>
      </c>
    </row>
    <row r="84" spans="1:8" s="5" customFormat="1" ht="12" x14ac:dyDescent="0.2">
      <c r="A84" s="185"/>
      <c r="B84" s="186" t="s">
        <v>487</v>
      </c>
      <c r="C84" s="187">
        <v>23679712.420000002</v>
      </c>
      <c r="D84" s="188">
        <v>12685963.5</v>
      </c>
      <c r="E84" s="187">
        <v>36365675.920000002</v>
      </c>
      <c r="F84" s="187">
        <v>36365675.920000002</v>
      </c>
      <c r="G84" s="187">
        <v>36365675.920000002</v>
      </c>
      <c r="H84" s="189">
        <v>0</v>
      </c>
    </row>
    <row r="85" spans="1:8" s="5" customFormat="1" ht="12" x14ac:dyDescent="0.2">
      <c r="A85" s="185"/>
      <c r="B85" s="186" t="s">
        <v>488</v>
      </c>
      <c r="C85" s="187">
        <v>30609367.149999999</v>
      </c>
      <c r="D85" s="188">
        <v>782964.62000000104</v>
      </c>
      <c r="E85" s="187">
        <v>31392331.77</v>
      </c>
      <c r="F85" s="187">
        <v>31392331.77</v>
      </c>
      <c r="G85" s="187">
        <v>31392331.77</v>
      </c>
      <c r="H85" s="189">
        <v>0</v>
      </c>
    </row>
    <row r="86" spans="1:8" s="5" customFormat="1" ht="12" x14ac:dyDescent="0.2">
      <c r="A86" s="185"/>
      <c r="B86" s="186" t="s">
        <v>489</v>
      </c>
      <c r="C86" s="187">
        <v>12901368.73</v>
      </c>
      <c r="D86" s="188">
        <v>3538206.58</v>
      </c>
      <c r="E86" s="187">
        <v>16439575.310000001</v>
      </c>
      <c r="F86" s="187">
        <v>16439575.310000001</v>
      </c>
      <c r="G86" s="187">
        <v>16439575.310000001</v>
      </c>
      <c r="H86" s="189">
        <v>0</v>
      </c>
    </row>
    <row r="87" spans="1:8" s="5" customFormat="1" ht="12" x14ac:dyDescent="0.2">
      <c r="A87" s="185"/>
      <c r="B87" s="186" t="s">
        <v>490</v>
      </c>
      <c r="C87" s="187">
        <v>4861819.33</v>
      </c>
      <c r="D87" s="188">
        <v>-1802890.6400000001</v>
      </c>
      <c r="E87" s="187">
        <v>3058928.69</v>
      </c>
      <c r="F87" s="187">
        <v>3058928.69</v>
      </c>
      <c r="G87" s="187">
        <v>3058928.69</v>
      </c>
      <c r="H87" s="189">
        <v>0</v>
      </c>
    </row>
    <row r="88" spans="1:8" s="5" customFormat="1" ht="12" x14ac:dyDescent="0.2">
      <c r="A88" s="185"/>
      <c r="B88" s="186" t="s">
        <v>491</v>
      </c>
      <c r="C88" s="187">
        <v>4953236.3899999997</v>
      </c>
      <c r="D88" s="188">
        <v>5267812.1499999994</v>
      </c>
      <c r="E88" s="187">
        <v>10221048.539999999</v>
      </c>
      <c r="F88" s="187">
        <v>10221048.539999999</v>
      </c>
      <c r="G88" s="187">
        <v>10221048.539999999</v>
      </c>
      <c r="H88" s="189">
        <v>0</v>
      </c>
    </row>
    <row r="89" spans="1:8" s="5" customFormat="1" ht="12" x14ac:dyDescent="0.2">
      <c r="A89" s="185"/>
      <c r="B89" s="186" t="s">
        <v>492</v>
      </c>
      <c r="C89" s="187">
        <v>5635135.6900000004</v>
      </c>
      <c r="D89" s="188">
        <v>-2087161.6000000006</v>
      </c>
      <c r="E89" s="187">
        <v>3547974.09</v>
      </c>
      <c r="F89" s="187">
        <v>3547974.09</v>
      </c>
      <c r="G89" s="187">
        <v>3540430.09</v>
      </c>
      <c r="H89" s="189">
        <v>0</v>
      </c>
    </row>
    <row r="90" spans="1:8" s="5" customFormat="1" ht="12" x14ac:dyDescent="0.2">
      <c r="A90" s="185"/>
      <c r="B90" s="186" t="s">
        <v>493</v>
      </c>
      <c r="C90" s="187">
        <v>244729379</v>
      </c>
      <c r="D90" s="188">
        <v>-118079.15000000596</v>
      </c>
      <c r="E90" s="187">
        <v>244611299.84999999</v>
      </c>
      <c r="F90" s="187">
        <v>244611299.84999999</v>
      </c>
      <c r="G90" s="187">
        <v>218613666.88</v>
      </c>
      <c r="H90" s="189">
        <v>0</v>
      </c>
    </row>
    <row r="91" spans="1:8" s="5" customFormat="1" ht="12" x14ac:dyDescent="0.2">
      <c r="A91" s="185"/>
      <c r="B91" s="186" t="s">
        <v>494</v>
      </c>
      <c r="C91" s="187">
        <v>32350000</v>
      </c>
      <c r="D91" s="188">
        <v>2847960</v>
      </c>
      <c r="E91" s="187">
        <v>35197960</v>
      </c>
      <c r="F91" s="187">
        <v>35197960</v>
      </c>
      <c r="G91" s="187">
        <v>35197960</v>
      </c>
      <c r="H91" s="189">
        <v>0</v>
      </c>
    </row>
    <row r="92" spans="1:8" s="5" customFormat="1" ht="12" x14ac:dyDescent="0.2">
      <c r="A92" s="185"/>
      <c r="B92" s="186" t="s">
        <v>495</v>
      </c>
      <c r="C92" s="187">
        <v>90188186.5</v>
      </c>
      <c r="D92" s="188">
        <v>30777446</v>
      </c>
      <c r="E92" s="187">
        <v>120965632.5</v>
      </c>
      <c r="F92" s="187">
        <v>120965632.5</v>
      </c>
      <c r="G92" s="187">
        <v>120965632.5</v>
      </c>
      <c r="H92" s="189">
        <v>0</v>
      </c>
    </row>
    <row r="93" spans="1:8" s="5" customFormat="1" ht="12" x14ac:dyDescent="0.2">
      <c r="A93" s="185"/>
      <c r="B93" s="186" t="s">
        <v>496</v>
      </c>
      <c r="C93" s="187">
        <v>64300000</v>
      </c>
      <c r="D93" s="188">
        <v>7747543</v>
      </c>
      <c r="E93" s="187">
        <v>72047543</v>
      </c>
      <c r="F93" s="187">
        <v>72047543</v>
      </c>
      <c r="G93" s="187">
        <v>72047543</v>
      </c>
      <c r="H93" s="189">
        <v>0</v>
      </c>
    </row>
    <row r="94" spans="1:8" s="5" customFormat="1" ht="12" x14ac:dyDescent="0.2">
      <c r="A94" s="185"/>
      <c r="B94" s="186" t="s">
        <v>497</v>
      </c>
      <c r="C94" s="187">
        <v>0</v>
      </c>
      <c r="D94" s="188">
        <v>49172498.5</v>
      </c>
      <c r="E94" s="187">
        <v>49172498.5</v>
      </c>
      <c r="F94" s="187">
        <v>49172498.5</v>
      </c>
      <c r="G94" s="187">
        <v>48065340.450000003</v>
      </c>
      <c r="H94" s="189">
        <v>0</v>
      </c>
    </row>
    <row r="95" spans="1:8" s="5" customFormat="1" ht="12" x14ac:dyDescent="0.2">
      <c r="A95" s="185"/>
      <c r="B95" s="186" t="s">
        <v>498</v>
      </c>
      <c r="C95" s="187">
        <v>0</v>
      </c>
      <c r="D95" s="188">
        <v>26611788.550000001</v>
      </c>
      <c r="E95" s="187">
        <v>26611788.550000001</v>
      </c>
      <c r="F95" s="187">
        <v>26611788.550000001</v>
      </c>
      <c r="G95" s="187">
        <v>25847744.25</v>
      </c>
      <c r="H95" s="189">
        <v>0</v>
      </c>
    </row>
    <row r="96" spans="1:8" s="5" customFormat="1" ht="12" x14ac:dyDescent="0.2">
      <c r="A96" s="185"/>
      <c r="B96" s="186" t="s">
        <v>499</v>
      </c>
      <c r="C96" s="187">
        <v>0</v>
      </c>
      <c r="D96" s="188">
        <v>112846419.66</v>
      </c>
      <c r="E96" s="187">
        <v>112846419.66</v>
      </c>
      <c r="F96" s="187">
        <v>112846419.66</v>
      </c>
      <c r="G96" s="187">
        <v>110963703.95</v>
      </c>
      <c r="H96" s="189">
        <v>0</v>
      </c>
    </row>
    <row r="97" spans="1:8" s="5" customFormat="1" ht="12" x14ac:dyDescent="0.2">
      <c r="A97" s="185"/>
      <c r="B97" s="186" t="s">
        <v>500</v>
      </c>
      <c r="C97" s="187">
        <v>0</v>
      </c>
      <c r="D97" s="188">
        <v>22548403.030000001</v>
      </c>
      <c r="E97" s="187">
        <v>22548403.030000001</v>
      </c>
      <c r="F97" s="187">
        <v>22548403.030000001</v>
      </c>
      <c r="G97" s="187">
        <v>21917927.25</v>
      </c>
      <c r="H97" s="189">
        <v>0</v>
      </c>
    </row>
    <row r="98" spans="1:8" s="5" customFormat="1" ht="12" x14ac:dyDescent="0.2">
      <c r="A98" s="185"/>
      <c r="B98" s="186" t="s">
        <v>501</v>
      </c>
      <c r="C98" s="187">
        <v>0</v>
      </c>
      <c r="D98" s="188">
        <v>77951996.530000001</v>
      </c>
      <c r="E98" s="187">
        <v>77951996.530000001</v>
      </c>
      <c r="F98" s="187">
        <v>77951996.530000001</v>
      </c>
      <c r="G98" s="187">
        <v>76480043.510000005</v>
      </c>
      <c r="H98" s="189">
        <v>0</v>
      </c>
    </row>
    <row r="99" spans="1:8" s="5" customFormat="1" ht="12" x14ac:dyDescent="0.2">
      <c r="A99" s="185"/>
      <c r="B99" s="186" t="s">
        <v>502</v>
      </c>
      <c r="C99" s="187">
        <v>0</v>
      </c>
      <c r="D99" s="188">
        <v>45317847.299999997</v>
      </c>
      <c r="E99" s="187">
        <v>45317847.299999997</v>
      </c>
      <c r="F99" s="187">
        <v>45317847.299999997</v>
      </c>
      <c r="G99" s="187">
        <v>44220289.719999999</v>
      </c>
      <c r="H99" s="189">
        <v>0</v>
      </c>
    </row>
    <row r="100" spans="1:8" s="5" customFormat="1" ht="12" x14ac:dyDescent="0.2">
      <c r="A100" s="185"/>
      <c r="B100" s="186" t="s">
        <v>503</v>
      </c>
      <c r="C100" s="187">
        <v>0</v>
      </c>
      <c r="D100" s="188">
        <v>27017230.870000001</v>
      </c>
      <c r="E100" s="187">
        <v>27017230.870000001</v>
      </c>
      <c r="F100" s="187">
        <v>27017230.870000001</v>
      </c>
      <c r="G100" s="187">
        <v>26311196.59</v>
      </c>
      <c r="H100" s="189">
        <v>0</v>
      </c>
    </row>
    <row r="101" spans="1:8" s="5" customFormat="1" ht="12" x14ac:dyDescent="0.2">
      <c r="A101" s="185"/>
      <c r="B101" s="186" t="s">
        <v>504</v>
      </c>
      <c r="C101" s="187">
        <v>0</v>
      </c>
      <c r="D101" s="188">
        <v>43225701.979999997</v>
      </c>
      <c r="E101" s="187">
        <v>43225701.979999997</v>
      </c>
      <c r="F101" s="187">
        <v>43225701.979999997</v>
      </c>
      <c r="G101" s="187">
        <v>42269416.060000002</v>
      </c>
      <c r="H101" s="189">
        <v>0</v>
      </c>
    </row>
    <row r="102" spans="1:8" s="5" customFormat="1" ht="12" x14ac:dyDescent="0.2">
      <c r="A102" s="185"/>
      <c r="B102" s="186" t="s">
        <v>505</v>
      </c>
      <c r="C102" s="187">
        <v>0</v>
      </c>
      <c r="D102" s="188">
        <v>51581931.380000003</v>
      </c>
      <c r="E102" s="187">
        <v>51581931.380000003</v>
      </c>
      <c r="F102" s="187">
        <v>51581931.380000003</v>
      </c>
      <c r="G102" s="187">
        <v>50576512.590000004</v>
      </c>
      <c r="H102" s="189">
        <v>0</v>
      </c>
    </row>
    <row r="103" spans="1:8" s="5" customFormat="1" ht="12" x14ac:dyDescent="0.2">
      <c r="A103" s="185"/>
      <c r="B103" s="186" t="s">
        <v>506</v>
      </c>
      <c r="C103" s="187">
        <v>0</v>
      </c>
      <c r="D103" s="188">
        <v>23529395.100000001</v>
      </c>
      <c r="E103" s="187">
        <v>23529395.100000001</v>
      </c>
      <c r="F103" s="187">
        <v>23529395.100000001</v>
      </c>
      <c r="G103" s="187">
        <v>22874335.66</v>
      </c>
      <c r="H103" s="189">
        <v>0</v>
      </c>
    </row>
    <row r="104" spans="1:8" s="5" customFormat="1" ht="12" x14ac:dyDescent="0.2">
      <c r="A104" s="185"/>
      <c r="B104" s="186" t="s">
        <v>507</v>
      </c>
      <c r="C104" s="187">
        <v>0</v>
      </c>
      <c r="D104" s="188">
        <v>70323343.680000007</v>
      </c>
      <c r="E104" s="187">
        <v>70323343.680000007</v>
      </c>
      <c r="F104" s="187">
        <v>70323343.680000007</v>
      </c>
      <c r="G104" s="187">
        <v>68948489.469999999</v>
      </c>
      <c r="H104" s="189">
        <v>0</v>
      </c>
    </row>
    <row r="105" spans="1:8" s="5" customFormat="1" ht="12" x14ac:dyDescent="0.2">
      <c r="A105" s="185"/>
      <c r="B105" s="186" t="s">
        <v>508</v>
      </c>
      <c r="C105" s="187">
        <v>0</v>
      </c>
      <c r="D105" s="188">
        <v>101542379.04000001</v>
      </c>
      <c r="E105" s="187">
        <v>101542379.04000001</v>
      </c>
      <c r="F105" s="187">
        <v>101542379.04000001</v>
      </c>
      <c r="G105" s="187">
        <v>99868008.670000002</v>
      </c>
      <c r="H105" s="189">
        <v>0</v>
      </c>
    </row>
    <row r="106" spans="1:8" s="5" customFormat="1" ht="12" x14ac:dyDescent="0.2">
      <c r="A106" s="185"/>
      <c r="B106" s="186" t="s">
        <v>509</v>
      </c>
      <c r="C106" s="187">
        <v>0</v>
      </c>
      <c r="D106" s="188">
        <v>331970640.85000002</v>
      </c>
      <c r="E106" s="187">
        <v>331970640.85000002</v>
      </c>
      <c r="F106" s="187">
        <v>331970640.85000002</v>
      </c>
      <c r="G106" s="187">
        <v>324912664.49000001</v>
      </c>
      <c r="H106" s="189">
        <v>0</v>
      </c>
    </row>
    <row r="107" spans="1:8" s="5" customFormat="1" ht="12" x14ac:dyDescent="0.2">
      <c r="A107" s="185"/>
      <c r="B107" s="186" t="s">
        <v>510</v>
      </c>
      <c r="C107" s="187">
        <v>0</v>
      </c>
      <c r="D107" s="188">
        <v>41605831.549999997</v>
      </c>
      <c r="E107" s="187">
        <v>41605831.549999997</v>
      </c>
      <c r="F107" s="187">
        <v>41605831.549999997</v>
      </c>
      <c r="G107" s="187">
        <v>40660838.939999998</v>
      </c>
      <c r="H107" s="189">
        <v>0</v>
      </c>
    </row>
    <row r="108" spans="1:8" s="5" customFormat="1" ht="12" x14ac:dyDescent="0.2">
      <c r="A108" s="185"/>
      <c r="B108" s="186" t="s">
        <v>511</v>
      </c>
      <c r="C108" s="187">
        <v>0</v>
      </c>
      <c r="D108" s="188">
        <v>53640847.079999998</v>
      </c>
      <c r="E108" s="187">
        <v>53640847.079999998</v>
      </c>
      <c r="F108" s="187">
        <v>53640847.079999998</v>
      </c>
      <c r="G108" s="187">
        <v>52435497.359999999</v>
      </c>
      <c r="H108" s="189">
        <v>0</v>
      </c>
    </row>
    <row r="109" spans="1:8" s="5" customFormat="1" ht="12" x14ac:dyDescent="0.2">
      <c r="A109" s="185"/>
      <c r="B109" s="186" t="s">
        <v>512</v>
      </c>
      <c r="C109" s="187">
        <v>0</v>
      </c>
      <c r="D109" s="188">
        <v>103853733.62</v>
      </c>
      <c r="E109" s="187">
        <v>103853733.62</v>
      </c>
      <c r="F109" s="187">
        <v>103853733.62</v>
      </c>
      <c r="G109" s="187">
        <v>101979880.2</v>
      </c>
      <c r="H109" s="189">
        <v>0</v>
      </c>
    </row>
    <row r="110" spans="1:8" s="5" customFormat="1" ht="12" x14ac:dyDescent="0.2">
      <c r="A110" s="185"/>
      <c r="B110" s="186" t="s">
        <v>513</v>
      </c>
      <c r="C110" s="187">
        <v>0</v>
      </c>
      <c r="D110" s="188">
        <v>59429046.829999998</v>
      </c>
      <c r="E110" s="187">
        <v>59429046.829999998</v>
      </c>
      <c r="F110" s="187">
        <v>59429046.829999998</v>
      </c>
      <c r="G110" s="187">
        <v>58162503.960000001</v>
      </c>
      <c r="H110" s="189">
        <v>0</v>
      </c>
    </row>
    <row r="111" spans="1:8" s="5" customFormat="1" ht="12" x14ac:dyDescent="0.2">
      <c r="A111" s="185"/>
      <c r="B111" s="186" t="s">
        <v>514</v>
      </c>
      <c r="C111" s="187">
        <v>0</v>
      </c>
      <c r="D111" s="188">
        <v>47033117.439999998</v>
      </c>
      <c r="E111" s="187">
        <v>47033117.439999998</v>
      </c>
      <c r="F111" s="187">
        <v>47033117.439999998</v>
      </c>
      <c r="G111" s="187">
        <v>46023518.68</v>
      </c>
      <c r="H111" s="189">
        <v>0</v>
      </c>
    </row>
    <row r="112" spans="1:8" s="5" customFormat="1" ht="12" x14ac:dyDescent="0.2">
      <c r="A112" s="185"/>
      <c r="B112" s="186" t="s">
        <v>515</v>
      </c>
      <c r="C112" s="187">
        <v>0</v>
      </c>
      <c r="D112" s="188">
        <v>23346974.600000001</v>
      </c>
      <c r="E112" s="187">
        <v>23346974.600000001</v>
      </c>
      <c r="F112" s="187">
        <v>23346974.600000001</v>
      </c>
      <c r="G112" s="187">
        <v>22622940.66</v>
      </c>
      <c r="H112" s="189">
        <v>0</v>
      </c>
    </row>
    <row r="113" spans="1:8" s="5" customFormat="1" ht="12" x14ac:dyDescent="0.2">
      <c r="A113" s="185"/>
      <c r="B113" s="186" t="s">
        <v>516</v>
      </c>
      <c r="C113" s="187">
        <v>0</v>
      </c>
      <c r="D113" s="188">
        <v>204671214.34</v>
      </c>
      <c r="E113" s="187">
        <v>204671214.34</v>
      </c>
      <c r="F113" s="187">
        <v>204671214.34</v>
      </c>
      <c r="G113" s="187">
        <v>201857341.31</v>
      </c>
      <c r="H113" s="189">
        <v>0</v>
      </c>
    </row>
    <row r="114" spans="1:8" s="5" customFormat="1" ht="12" x14ac:dyDescent="0.2">
      <c r="A114" s="185"/>
      <c r="B114" s="186" t="s">
        <v>517</v>
      </c>
      <c r="C114" s="187">
        <v>0</v>
      </c>
      <c r="D114" s="188">
        <v>124432929.28</v>
      </c>
      <c r="E114" s="187">
        <v>124432929.28</v>
      </c>
      <c r="F114" s="187">
        <v>124432929.28</v>
      </c>
      <c r="G114" s="187">
        <v>122154271.26000001</v>
      </c>
      <c r="H114" s="189">
        <v>0</v>
      </c>
    </row>
    <row r="115" spans="1:8" s="5" customFormat="1" ht="12" x14ac:dyDescent="0.2">
      <c r="A115" s="185"/>
      <c r="B115" s="186" t="s">
        <v>518</v>
      </c>
      <c r="C115" s="187">
        <v>0</v>
      </c>
      <c r="D115" s="188">
        <v>48535366.219999999</v>
      </c>
      <c r="E115" s="187">
        <v>48535366.219999999</v>
      </c>
      <c r="F115" s="187">
        <v>48535366.219999999</v>
      </c>
      <c r="G115" s="187">
        <v>47452172.299999997</v>
      </c>
      <c r="H115" s="189">
        <v>0</v>
      </c>
    </row>
    <row r="116" spans="1:8" s="5" customFormat="1" ht="12" x14ac:dyDescent="0.2">
      <c r="A116" s="185"/>
      <c r="B116" s="186" t="s">
        <v>519</v>
      </c>
      <c r="C116" s="187">
        <v>0</v>
      </c>
      <c r="D116" s="188">
        <v>38331955.25</v>
      </c>
      <c r="E116" s="187">
        <v>38331955.25</v>
      </c>
      <c r="F116" s="187">
        <v>38331955.25</v>
      </c>
      <c r="G116" s="187">
        <v>37520333.960000001</v>
      </c>
      <c r="H116" s="189">
        <v>0</v>
      </c>
    </row>
    <row r="117" spans="1:8" s="5" customFormat="1" ht="12" x14ac:dyDescent="0.2">
      <c r="A117" s="185"/>
      <c r="B117" s="186" t="s">
        <v>520</v>
      </c>
      <c r="C117" s="187">
        <v>0</v>
      </c>
      <c r="D117" s="188">
        <v>193071577.97999999</v>
      </c>
      <c r="E117" s="187">
        <v>193071577.97999999</v>
      </c>
      <c r="F117" s="187">
        <v>193071577.97999999</v>
      </c>
      <c r="G117" s="187">
        <v>190206190.56999999</v>
      </c>
      <c r="H117" s="189">
        <v>0</v>
      </c>
    </row>
    <row r="118" spans="1:8" s="5" customFormat="1" ht="12" x14ac:dyDescent="0.2">
      <c r="A118" s="185"/>
      <c r="B118" s="186" t="s">
        <v>521</v>
      </c>
      <c r="C118" s="187">
        <v>0</v>
      </c>
      <c r="D118" s="188">
        <v>71894585.799999997</v>
      </c>
      <c r="E118" s="187">
        <v>71894585.799999997</v>
      </c>
      <c r="F118" s="187">
        <v>71894585.799999997</v>
      </c>
      <c r="G118" s="187">
        <v>70791848.939999998</v>
      </c>
      <c r="H118" s="189">
        <v>0</v>
      </c>
    </row>
    <row r="119" spans="1:8" s="5" customFormat="1" ht="12" x14ac:dyDescent="0.2">
      <c r="A119" s="185"/>
      <c r="B119" s="186" t="s">
        <v>522</v>
      </c>
      <c r="C119" s="187">
        <v>0</v>
      </c>
      <c r="D119" s="188">
        <v>32797933.98</v>
      </c>
      <c r="E119" s="187">
        <v>32797933.98</v>
      </c>
      <c r="F119" s="187">
        <v>32797933.98</v>
      </c>
      <c r="G119" s="187">
        <v>31991168.420000002</v>
      </c>
      <c r="H119" s="189">
        <v>0</v>
      </c>
    </row>
    <row r="120" spans="1:8" s="5" customFormat="1" ht="12" x14ac:dyDescent="0.2">
      <c r="A120" s="185"/>
      <c r="B120" s="186" t="s">
        <v>523</v>
      </c>
      <c r="C120" s="187">
        <v>0</v>
      </c>
      <c r="D120" s="188">
        <v>32067819.77</v>
      </c>
      <c r="E120" s="187">
        <v>32067819.77</v>
      </c>
      <c r="F120" s="187">
        <v>32067819.77</v>
      </c>
      <c r="G120" s="187">
        <v>31202436.579999998</v>
      </c>
      <c r="H120" s="189">
        <v>0</v>
      </c>
    </row>
    <row r="121" spans="1:8" s="5" customFormat="1" ht="12" x14ac:dyDescent="0.2">
      <c r="A121" s="185"/>
      <c r="B121" s="186" t="s">
        <v>524</v>
      </c>
      <c r="C121" s="187">
        <v>0</v>
      </c>
      <c r="D121" s="188">
        <v>1400957007.1300001</v>
      </c>
      <c r="E121" s="187">
        <v>1400957007.1300001</v>
      </c>
      <c r="F121" s="187">
        <v>1400957007.1300001</v>
      </c>
      <c r="G121" s="187">
        <v>1384400655.5799999</v>
      </c>
      <c r="H121" s="189">
        <v>0</v>
      </c>
    </row>
    <row r="122" spans="1:8" s="5" customFormat="1" ht="12" x14ac:dyDescent="0.2">
      <c r="A122" s="185"/>
      <c r="B122" s="186" t="s">
        <v>525</v>
      </c>
      <c r="C122" s="187">
        <v>0</v>
      </c>
      <c r="D122" s="188">
        <v>50071992.149999999</v>
      </c>
      <c r="E122" s="187">
        <v>50071992.149999999</v>
      </c>
      <c r="F122" s="187">
        <v>50071992.149999999</v>
      </c>
      <c r="G122" s="187">
        <v>49028296.380000003</v>
      </c>
      <c r="H122" s="189">
        <v>0</v>
      </c>
    </row>
    <row r="123" spans="1:8" s="5" customFormat="1" ht="12" x14ac:dyDescent="0.2">
      <c r="A123" s="185"/>
      <c r="B123" s="186" t="s">
        <v>526</v>
      </c>
      <c r="C123" s="187">
        <v>0</v>
      </c>
      <c r="D123" s="188">
        <v>22619992.219999999</v>
      </c>
      <c r="E123" s="187">
        <v>22619992.219999999</v>
      </c>
      <c r="F123" s="187">
        <v>22619992.219999999</v>
      </c>
      <c r="G123" s="187">
        <v>21932658.329999998</v>
      </c>
      <c r="H123" s="189">
        <v>0</v>
      </c>
    </row>
    <row r="124" spans="1:8" s="5" customFormat="1" ht="12" x14ac:dyDescent="0.2">
      <c r="A124" s="185"/>
      <c r="B124" s="186" t="s">
        <v>527</v>
      </c>
      <c r="C124" s="187">
        <v>0</v>
      </c>
      <c r="D124" s="188">
        <v>42055057.700000003</v>
      </c>
      <c r="E124" s="187">
        <v>42055057.700000003</v>
      </c>
      <c r="F124" s="187">
        <v>42055057.700000003</v>
      </c>
      <c r="G124" s="187">
        <v>41117737.43</v>
      </c>
      <c r="H124" s="189">
        <v>0</v>
      </c>
    </row>
    <row r="125" spans="1:8" s="5" customFormat="1" ht="12" x14ac:dyDescent="0.2">
      <c r="A125" s="185"/>
      <c r="B125" s="186" t="s">
        <v>528</v>
      </c>
      <c r="C125" s="187">
        <v>0</v>
      </c>
      <c r="D125" s="188">
        <v>35947044.079999998</v>
      </c>
      <c r="E125" s="187">
        <v>35947044.079999998</v>
      </c>
      <c r="F125" s="187">
        <v>35947044.079999998</v>
      </c>
      <c r="G125" s="187">
        <v>35091757.579999998</v>
      </c>
      <c r="H125" s="189">
        <v>0</v>
      </c>
    </row>
    <row r="126" spans="1:8" s="5" customFormat="1" ht="12" x14ac:dyDescent="0.2">
      <c r="A126" s="185"/>
      <c r="B126" s="186" t="s">
        <v>529</v>
      </c>
      <c r="C126" s="187">
        <v>0</v>
      </c>
      <c r="D126" s="188">
        <v>89711539.319999993</v>
      </c>
      <c r="E126" s="187">
        <v>89711539.319999993</v>
      </c>
      <c r="F126" s="187">
        <v>89711539.319999993</v>
      </c>
      <c r="G126" s="187">
        <v>88249593.590000004</v>
      </c>
      <c r="H126" s="189">
        <v>0</v>
      </c>
    </row>
    <row r="127" spans="1:8" s="5" customFormat="1" ht="12" x14ac:dyDescent="0.2">
      <c r="A127" s="185"/>
      <c r="B127" s="186" t="s">
        <v>530</v>
      </c>
      <c r="C127" s="187">
        <v>0</v>
      </c>
      <c r="D127" s="188">
        <v>33197166.649999999</v>
      </c>
      <c r="E127" s="187">
        <v>33197166.649999999</v>
      </c>
      <c r="F127" s="187">
        <v>33197166.649999999</v>
      </c>
      <c r="G127" s="187">
        <v>32380275.899999999</v>
      </c>
      <c r="H127" s="189">
        <v>0</v>
      </c>
    </row>
    <row r="128" spans="1:8" s="5" customFormat="1" ht="12" x14ac:dyDescent="0.2">
      <c r="A128" s="185"/>
      <c r="B128" s="186" t="s">
        <v>531</v>
      </c>
      <c r="C128" s="187">
        <v>0</v>
      </c>
      <c r="D128" s="188">
        <v>641852814.5</v>
      </c>
      <c r="E128" s="187">
        <v>641852814.5</v>
      </c>
      <c r="F128" s="187">
        <v>641852814.5</v>
      </c>
      <c r="G128" s="187">
        <v>632551940.78999996</v>
      </c>
      <c r="H128" s="189">
        <v>0</v>
      </c>
    </row>
    <row r="129" spans="1:8" s="5" customFormat="1" ht="12" x14ac:dyDescent="0.2">
      <c r="A129" s="185"/>
      <c r="B129" s="186" t="s">
        <v>532</v>
      </c>
      <c r="C129" s="187">
        <v>0</v>
      </c>
      <c r="D129" s="188">
        <v>74451324.170000002</v>
      </c>
      <c r="E129" s="187">
        <v>74451324.170000002</v>
      </c>
      <c r="F129" s="187">
        <v>74451324.170000002</v>
      </c>
      <c r="G129" s="187">
        <v>72955850.25</v>
      </c>
      <c r="H129" s="189">
        <v>0</v>
      </c>
    </row>
    <row r="130" spans="1:8" s="5" customFormat="1" ht="12" x14ac:dyDescent="0.2">
      <c r="A130" s="185"/>
      <c r="B130" s="186" t="s">
        <v>533</v>
      </c>
      <c r="C130" s="187">
        <v>0</v>
      </c>
      <c r="D130" s="188">
        <v>217562548.25999999</v>
      </c>
      <c r="E130" s="187">
        <v>217562548.25999999</v>
      </c>
      <c r="F130" s="187">
        <v>217562548.25999999</v>
      </c>
      <c r="G130" s="187">
        <v>213738723.78999999</v>
      </c>
      <c r="H130" s="189">
        <v>0</v>
      </c>
    </row>
    <row r="131" spans="1:8" s="5" customFormat="1" ht="12" x14ac:dyDescent="0.2">
      <c r="A131" s="185"/>
      <c r="B131" s="186" t="s">
        <v>534</v>
      </c>
      <c r="C131" s="187">
        <v>0</v>
      </c>
      <c r="D131" s="188">
        <v>40471611.68</v>
      </c>
      <c r="E131" s="187">
        <v>40471611.68</v>
      </c>
      <c r="F131" s="187">
        <v>40471611.68</v>
      </c>
      <c r="G131" s="187">
        <v>39560791.270000003</v>
      </c>
      <c r="H131" s="189">
        <v>0</v>
      </c>
    </row>
    <row r="132" spans="1:8" s="5" customFormat="1" ht="12" x14ac:dyDescent="0.2">
      <c r="A132" s="185"/>
      <c r="B132" s="186" t="s">
        <v>535</v>
      </c>
      <c r="C132" s="187">
        <v>0</v>
      </c>
      <c r="D132" s="188">
        <v>39564983.539999999</v>
      </c>
      <c r="E132" s="187">
        <v>39564983.539999999</v>
      </c>
      <c r="F132" s="187">
        <v>39564983.539999999</v>
      </c>
      <c r="G132" s="187">
        <v>38594130.609999999</v>
      </c>
      <c r="H132" s="189">
        <v>0</v>
      </c>
    </row>
    <row r="133" spans="1:8" s="5" customFormat="1" ht="12" x14ac:dyDescent="0.2">
      <c r="A133" s="185"/>
      <c r="B133" s="186" t="s">
        <v>536</v>
      </c>
      <c r="C133" s="187">
        <v>0</v>
      </c>
      <c r="D133" s="188">
        <v>103741870.31999999</v>
      </c>
      <c r="E133" s="187">
        <v>103741870.31999999</v>
      </c>
      <c r="F133" s="187">
        <v>103741870.31999999</v>
      </c>
      <c r="G133" s="187">
        <v>102181857.45999999</v>
      </c>
      <c r="H133" s="189">
        <v>0</v>
      </c>
    </row>
    <row r="134" spans="1:8" s="5" customFormat="1" ht="12" x14ac:dyDescent="0.2">
      <c r="A134" s="185"/>
      <c r="B134" s="186" t="s">
        <v>537</v>
      </c>
      <c r="C134" s="187">
        <v>0</v>
      </c>
      <c r="D134" s="188">
        <v>51560526.909999996</v>
      </c>
      <c r="E134" s="187">
        <v>51560526.909999996</v>
      </c>
      <c r="F134" s="187">
        <v>51560526.909999996</v>
      </c>
      <c r="G134" s="187">
        <v>50476691.840000004</v>
      </c>
      <c r="H134" s="189">
        <v>0</v>
      </c>
    </row>
    <row r="135" spans="1:8" s="5" customFormat="1" ht="12" x14ac:dyDescent="0.2">
      <c r="A135" s="185"/>
      <c r="B135" s="186" t="s">
        <v>538</v>
      </c>
      <c r="C135" s="187">
        <v>0</v>
      </c>
      <c r="D135" s="188">
        <v>52802972.409999996</v>
      </c>
      <c r="E135" s="187">
        <v>52802972.409999996</v>
      </c>
      <c r="F135" s="187">
        <v>52802972.409999996</v>
      </c>
      <c r="G135" s="187">
        <v>51698989.950000003</v>
      </c>
      <c r="H135" s="189">
        <v>0</v>
      </c>
    </row>
    <row r="136" spans="1:8" s="5" customFormat="1" ht="12" x14ac:dyDescent="0.2">
      <c r="A136" s="185"/>
      <c r="B136" s="186" t="s">
        <v>539</v>
      </c>
      <c r="C136" s="187">
        <v>0</v>
      </c>
      <c r="D136" s="188">
        <v>38201951.640000001</v>
      </c>
      <c r="E136" s="187">
        <v>38201951.640000001</v>
      </c>
      <c r="F136" s="187">
        <v>38201951.640000001</v>
      </c>
      <c r="G136" s="187">
        <v>37308567.090000004</v>
      </c>
      <c r="H136" s="189">
        <v>0</v>
      </c>
    </row>
    <row r="137" spans="1:8" s="5" customFormat="1" ht="12" x14ac:dyDescent="0.2">
      <c r="A137" s="185"/>
      <c r="B137" s="186" t="s">
        <v>540</v>
      </c>
      <c r="C137" s="187">
        <v>0</v>
      </c>
      <c r="D137" s="188">
        <v>26761684.949999999</v>
      </c>
      <c r="E137" s="187">
        <v>26761684.949999999</v>
      </c>
      <c r="F137" s="187">
        <v>26761684.949999999</v>
      </c>
      <c r="G137" s="187">
        <v>25987062.649999999</v>
      </c>
      <c r="H137" s="189">
        <v>0</v>
      </c>
    </row>
    <row r="138" spans="1:8" s="5" customFormat="1" ht="12" x14ac:dyDescent="0.2">
      <c r="A138" s="185"/>
      <c r="B138" s="186" t="s">
        <v>541</v>
      </c>
      <c r="C138" s="187">
        <v>0</v>
      </c>
      <c r="D138" s="188">
        <v>26198441.969999999</v>
      </c>
      <c r="E138" s="187">
        <v>26198441.969999999</v>
      </c>
      <c r="F138" s="187">
        <v>26198441.969999999</v>
      </c>
      <c r="G138" s="187">
        <v>25526150.440000001</v>
      </c>
      <c r="H138" s="189">
        <v>0</v>
      </c>
    </row>
    <row r="139" spans="1:8" s="5" customFormat="1" ht="12" x14ac:dyDescent="0.2">
      <c r="A139" s="185"/>
      <c r="B139" s="186" t="s">
        <v>542</v>
      </c>
      <c r="C139" s="187">
        <v>0</v>
      </c>
      <c r="D139" s="188">
        <v>38695766.880000003</v>
      </c>
      <c r="E139" s="187">
        <v>38695766.880000003</v>
      </c>
      <c r="F139" s="187">
        <v>38695766.880000003</v>
      </c>
      <c r="G139" s="187">
        <v>37794724.439999998</v>
      </c>
      <c r="H139" s="189">
        <v>0</v>
      </c>
    </row>
    <row r="140" spans="1:8" s="5" customFormat="1" ht="12" x14ac:dyDescent="0.2">
      <c r="A140" s="185"/>
      <c r="B140" s="186" t="s">
        <v>543</v>
      </c>
      <c r="C140" s="187">
        <v>0</v>
      </c>
      <c r="D140" s="188">
        <v>39630403</v>
      </c>
      <c r="E140" s="187">
        <v>39630403</v>
      </c>
      <c r="F140" s="187">
        <v>39630403</v>
      </c>
      <c r="G140" s="187">
        <v>38790497.659999996</v>
      </c>
      <c r="H140" s="189">
        <v>0</v>
      </c>
    </row>
    <row r="141" spans="1:8" s="5" customFormat="1" ht="12" x14ac:dyDescent="0.2">
      <c r="A141" s="185"/>
      <c r="B141" s="186" t="s">
        <v>544</v>
      </c>
      <c r="C141" s="187">
        <v>0</v>
      </c>
      <c r="D141" s="188">
        <v>48810243.659999996</v>
      </c>
      <c r="E141" s="187">
        <v>48810243.659999996</v>
      </c>
      <c r="F141" s="187">
        <v>48810243.659999996</v>
      </c>
      <c r="G141" s="187">
        <v>47771900.469999999</v>
      </c>
      <c r="H141" s="189">
        <v>0</v>
      </c>
    </row>
    <row r="142" spans="1:8" s="5" customFormat="1" ht="12" x14ac:dyDescent="0.2">
      <c r="A142" s="185"/>
      <c r="B142" s="186" t="s">
        <v>545</v>
      </c>
      <c r="C142" s="187">
        <v>0</v>
      </c>
      <c r="D142" s="188">
        <v>28861634.219999999</v>
      </c>
      <c r="E142" s="187">
        <v>28861634.219999999</v>
      </c>
      <c r="F142" s="187">
        <v>28861634.219999999</v>
      </c>
      <c r="G142" s="187">
        <v>28053509.600000001</v>
      </c>
      <c r="H142" s="189">
        <v>0</v>
      </c>
    </row>
    <row r="143" spans="1:8" s="5" customFormat="1" ht="12" x14ac:dyDescent="0.2">
      <c r="A143" s="185"/>
      <c r="B143" s="186" t="s">
        <v>546</v>
      </c>
      <c r="C143" s="187">
        <v>0</v>
      </c>
      <c r="D143" s="188">
        <v>40249122.670000002</v>
      </c>
      <c r="E143" s="187">
        <v>40249122.670000002</v>
      </c>
      <c r="F143" s="187">
        <v>40249122.670000002</v>
      </c>
      <c r="G143" s="187">
        <v>39257888.219999999</v>
      </c>
      <c r="H143" s="189">
        <v>0</v>
      </c>
    </row>
    <row r="144" spans="1:8" s="5" customFormat="1" ht="12" x14ac:dyDescent="0.2">
      <c r="A144" s="185"/>
      <c r="B144" s="186" t="s">
        <v>547</v>
      </c>
      <c r="C144" s="187">
        <v>0</v>
      </c>
      <c r="D144" s="188">
        <v>24603387.48</v>
      </c>
      <c r="E144" s="187">
        <v>24603387.48</v>
      </c>
      <c r="F144" s="187">
        <v>24603387.48</v>
      </c>
      <c r="G144" s="187">
        <v>23860809.43</v>
      </c>
      <c r="H144" s="189">
        <v>0</v>
      </c>
    </row>
    <row r="145" spans="1:8" s="5" customFormat="1" ht="12" x14ac:dyDescent="0.2">
      <c r="A145" s="185"/>
      <c r="B145" s="186" t="s">
        <v>548</v>
      </c>
      <c r="C145" s="187">
        <v>0</v>
      </c>
      <c r="D145" s="188">
        <v>92215278.450000003</v>
      </c>
      <c r="E145" s="187">
        <v>92215278.450000003</v>
      </c>
      <c r="F145" s="187">
        <v>92215278.450000003</v>
      </c>
      <c r="G145" s="187">
        <v>90618918.590000004</v>
      </c>
      <c r="H145" s="189">
        <v>0</v>
      </c>
    </row>
    <row r="146" spans="1:8" s="5" customFormat="1" ht="12" x14ac:dyDescent="0.2">
      <c r="A146" s="185"/>
      <c r="B146" s="186" t="s">
        <v>549</v>
      </c>
      <c r="C146" s="187">
        <v>0</v>
      </c>
      <c r="D146" s="188">
        <v>101926234.89</v>
      </c>
      <c r="E146" s="187">
        <v>101926234.89</v>
      </c>
      <c r="F146" s="187">
        <v>101926234.89</v>
      </c>
      <c r="G146" s="187">
        <v>100321846.63</v>
      </c>
      <c r="H146" s="189">
        <v>0</v>
      </c>
    </row>
    <row r="147" spans="1:8" s="5" customFormat="1" ht="12" x14ac:dyDescent="0.2">
      <c r="A147" s="185"/>
      <c r="B147" s="186" t="s">
        <v>550</v>
      </c>
      <c r="C147" s="187">
        <v>0</v>
      </c>
      <c r="D147" s="188">
        <v>60173566.159999996</v>
      </c>
      <c r="E147" s="187">
        <v>60173566.159999996</v>
      </c>
      <c r="F147" s="187">
        <v>60173566.159999996</v>
      </c>
      <c r="G147" s="187">
        <v>59106165.640000001</v>
      </c>
      <c r="H147" s="189">
        <v>0</v>
      </c>
    </row>
    <row r="148" spans="1:8" s="5" customFormat="1" ht="12" x14ac:dyDescent="0.2">
      <c r="A148" s="185"/>
      <c r="B148" s="186" t="s">
        <v>551</v>
      </c>
      <c r="C148" s="187">
        <v>0</v>
      </c>
      <c r="D148" s="188">
        <v>29244149.079999998</v>
      </c>
      <c r="E148" s="187">
        <v>29244149.079999998</v>
      </c>
      <c r="F148" s="187">
        <v>29244149.079999998</v>
      </c>
      <c r="G148" s="187">
        <v>28395888.84</v>
      </c>
      <c r="H148" s="189">
        <v>0</v>
      </c>
    </row>
    <row r="149" spans="1:8" s="5" customFormat="1" ht="12" x14ac:dyDescent="0.2">
      <c r="A149" s="185"/>
      <c r="B149" s="186" t="s">
        <v>552</v>
      </c>
      <c r="C149" s="187">
        <v>0</v>
      </c>
      <c r="D149" s="188">
        <v>113407342.31999999</v>
      </c>
      <c r="E149" s="187">
        <v>113407342.31999999</v>
      </c>
      <c r="F149" s="187">
        <v>113407342.31999999</v>
      </c>
      <c r="G149" s="187">
        <v>111383176.04000001</v>
      </c>
      <c r="H149" s="189">
        <v>0</v>
      </c>
    </row>
    <row r="150" spans="1:8" s="5" customFormat="1" ht="12" x14ac:dyDescent="0.2">
      <c r="A150" s="185"/>
      <c r="B150" s="186" t="s">
        <v>553</v>
      </c>
      <c r="C150" s="187">
        <v>0</v>
      </c>
      <c r="D150" s="188">
        <v>51445873.409999996</v>
      </c>
      <c r="E150" s="187">
        <v>51445873.409999996</v>
      </c>
      <c r="F150" s="187">
        <v>51445873.409999996</v>
      </c>
      <c r="G150" s="187">
        <v>50527620.859999999</v>
      </c>
      <c r="H150" s="189">
        <v>0</v>
      </c>
    </row>
    <row r="151" spans="1:8" s="5" customFormat="1" ht="12" x14ac:dyDescent="0.2">
      <c r="A151" s="185"/>
      <c r="B151" s="186" t="s">
        <v>554</v>
      </c>
      <c r="C151" s="187">
        <v>0</v>
      </c>
      <c r="D151" s="188">
        <v>64288664.869999997</v>
      </c>
      <c r="E151" s="187">
        <v>64288664.869999997</v>
      </c>
      <c r="F151" s="187">
        <v>64288664.869999997</v>
      </c>
      <c r="G151" s="187">
        <v>63154912.68</v>
      </c>
      <c r="H151" s="189">
        <v>0</v>
      </c>
    </row>
    <row r="152" spans="1:8" s="5" customFormat="1" ht="12" x14ac:dyDescent="0.2">
      <c r="A152" s="185"/>
      <c r="B152" s="186" t="s">
        <v>555</v>
      </c>
      <c r="C152" s="187">
        <v>0</v>
      </c>
      <c r="D152" s="188">
        <v>341814802.85000002</v>
      </c>
      <c r="E152" s="187">
        <v>341814802.85000002</v>
      </c>
      <c r="F152" s="187">
        <v>341814802.85000002</v>
      </c>
      <c r="G152" s="187">
        <v>337688791.39999998</v>
      </c>
      <c r="H152" s="189">
        <v>0</v>
      </c>
    </row>
    <row r="153" spans="1:8" s="5" customFormat="1" ht="12" x14ac:dyDescent="0.2">
      <c r="A153" s="185"/>
      <c r="B153" s="186" t="s">
        <v>556</v>
      </c>
      <c r="C153" s="187">
        <v>5880002179</v>
      </c>
      <c r="D153" s="188">
        <v>-5880002179</v>
      </c>
      <c r="E153" s="187">
        <v>0</v>
      </c>
      <c r="F153" s="187">
        <v>0</v>
      </c>
      <c r="G153" s="187">
        <v>0</v>
      </c>
      <c r="H153" s="189">
        <v>0</v>
      </c>
    </row>
    <row r="154" spans="1:8" s="5" customFormat="1" ht="12" x14ac:dyDescent="0.2">
      <c r="A154" s="185"/>
      <c r="B154" s="186" t="s">
        <v>557</v>
      </c>
      <c r="C154" s="187">
        <v>2392937584.7399998</v>
      </c>
      <c r="D154" s="188">
        <v>-972711520.26999974</v>
      </c>
      <c r="E154" s="187">
        <v>1420226064.47</v>
      </c>
      <c r="F154" s="187">
        <v>1420226064.47</v>
      </c>
      <c r="G154" s="187">
        <v>1420226064.47</v>
      </c>
      <c r="H154" s="189">
        <v>0</v>
      </c>
    </row>
    <row r="155" spans="1:8" s="5" customFormat="1" ht="12" x14ac:dyDescent="0.2">
      <c r="A155" s="185"/>
      <c r="B155" s="186" t="s">
        <v>558</v>
      </c>
      <c r="C155" s="187">
        <v>354785561.86000001</v>
      </c>
      <c r="D155" s="188">
        <v>-4944362.9100000262</v>
      </c>
      <c r="E155" s="187">
        <v>349841198.94999999</v>
      </c>
      <c r="F155" s="187">
        <v>349841198.94999999</v>
      </c>
      <c r="G155" s="187">
        <v>349841198.94999999</v>
      </c>
      <c r="H155" s="189">
        <v>0</v>
      </c>
    </row>
    <row r="156" spans="1:8" s="5" customFormat="1" ht="12" x14ac:dyDescent="0.2">
      <c r="A156" s="185"/>
      <c r="B156" s="186" t="s">
        <v>559</v>
      </c>
      <c r="C156" s="187">
        <v>47445192.729999997</v>
      </c>
      <c r="D156" s="188">
        <v>0</v>
      </c>
      <c r="E156" s="187">
        <v>47445192.729999997</v>
      </c>
      <c r="F156" s="187">
        <v>47445192.729999997</v>
      </c>
      <c r="G156" s="187">
        <v>47034624.729999997</v>
      </c>
      <c r="H156" s="189">
        <v>0</v>
      </c>
    </row>
    <row r="157" spans="1:8" s="5" customFormat="1" ht="12" x14ac:dyDescent="0.2">
      <c r="A157" s="185"/>
      <c r="B157" s="186" t="s">
        <v>560</v>
      </c>
      <c r="C157" s="187">
        <v>506155546</v>
      </c>
      <c r="D157" s="188">
        <v>12199555</v>
      </c>
      <c r="E157" s="187">
        <v>518355101</v>
      </c>
      <c r="F157" s="187">
        <v>518355101</v>
      </c>
      <c r="G157" s="187">
        <v>506155546</v>
      </c>
      <c r="H157" s="189">
        <v>0</v>
      </c>
    </row>
    <row r="158" spans="1:8" s="5" customFormat="1" ht="12" x14ac:dyDescent="0.2">
      <c r="A158" s="185"/>
      <c r="B158" s="186" t="s">
        <v>561</v>
      </c>
      <c r="C158" s="187">
        <v>303055000</v>
      </c>
      <c r="D158" s="188">
        <v>-30650720.100000024</v>
      </c>
      <c r="E158" s="187">
        <v>272404279.89999998</v>
      </c>
      <c r="F158" s="187">
        <v>272404279.89999998</v>
      </c>
      <c r="G158" s="187">
        <v>272404279.89999998</v>
      </c>
      <c r="H158" s="189">
        <v>0</v>
      </c>
    </row>
    <row r="159" spans="1:8" s="5" customFormat="1" ht="12" x14ac:dyDescent="0.2">
      <c r="A159" s="185"/>
      <c r="B159" s="186" t="s">
        <v>562</v>
      </c>
      <c r="C159" s="187">
        <v>25060259.02</v>
      </c>
      <c r="D159" s="188">
        <v>-230248.5</v>
      </c>
      <c r="E159" s="187">
        <v>24830010.52</v>
      </c>
      <c r="F159" s="187">
        <v>24830010.52</v>
      </c>
      <c r="G159" s="187">
        <v>24830010.52</v>
      </c>
      <c r="H159" s="189">
        <v>0</v>
      </c>
    </row>
    <row r="160" spans="1:8" s="5" customFormat="1" ht="12" x14ac:dyDescent="0.2">
      <c r="A160" s="185"/>
      <c r="B160" s="186" t="s">
        <v>563</v>
      </c>
      <c r="C160" s="187">
        <v>31000000</v>
      </c>
      <c r="D160" s="188">
        <v>0</v>
      </c>
      <c r="E160" s="187">
        <v>31000000</v>
      </c>
      <c r="F160" s="187">
        <v>31000000</v>
      </c>
      <c r="G160" s="187">
        <v>30883569</v>
      </c>
      <c r="H160" s="189">
        <v>0</v>
      </c>
    </row>
    <row r="161" spans="1:8" s="5" customFormat="1" ht="12" x14ac:dyDescent="0.2">
      <c r="A161" s="185"/>
      <c r="B161" s="186" t="s">
        <v>564</v>
      </c>
      <c r="C161" s="187">
        <v>1400000000</v>
      </c>
      <c r="D161" s="188">
        <v>-39903615.609999895</v>
      </c>
      <c r="E161" s="187">
        <v>1360096384.3900001</v>
      </c>
      <c r="F161" s="187">
        <v>1360096384.3900001</v>
      </c>
      <c r="G161" s="187">
        <v>1326834404.03</v>
      </c>
      <c r="H161" s="189">
        <v>0</v>
      </c>
    </row>
    <row r="162" spans="1:8" s="5" customFormat="1" ht="12" x14ac:dyDescent="0.2">
      <c r="A162" s="185"/>
      <c r="B162" s="186" t="s">
        <v>455</v>
      </c>
      <c r="C162" s="187">
        <v>56068684.93</v>
      </c>
      <c r="D162" s="188">
        <v>3898403.6499999985</v>
      </c>
      <c r="E162" s="187">
        <v>59967088.579999998</v>
      </c>
      <c r="F162" s="187">
        <v>59967088.579999998</v>
      </c>
      <c r="G162" s="187">
        <v>59967088.579999998</v>
      </c>
      <c r="H162" s="189">
        <v>0</v>
      </c>
    </row>
    <row r="163" spans="1:8" s="5" customFormat="1" ht="12" x14ac:dyDescent="0.2">
      <c r="A163" s="192"/>
      <c r="B163" s="186"/>
      <c r="C163" s="187"/>
      <c r="D163" s="189"/>
      <c r="E163" s="189"/>
      <c r="F163" s="193"/>
      <c r="G163" s="189"/>
      <c r="H163" s="189"/>
    </row>
    <row r="164" spans="1:8" s="184" customFormat="1" ht="12.75" x14ac:dyDescent="0.2">
      <c r="A164" s="194" t="s">
        <v>565</v>
      </c>
      <c r="C164" s="195">
        <v>34643809874.509995</v>
      </c>
      <c r="D164" s="195">
        <v>-61306026.569998741</v>
      </c>
      <c r="E164" s="195">
        <v>34582503847.940002</v>
      </c>
      <c r="F164" s="195">
        <v>34582503847.940002</v>
      </c>
      <c r="G164" s="195">
        <v>34541705682.610001</v>
      </c>
      <c r="H164" s="195">
        <v>0</v>
      </c>
    </row>
    <row r="165" spans="1:8" s="5" customFormat="1" ht="12" x14ac:dyDescent="0.2">
      <c r="A165" s="185"/>
      <c r="B165" s="186" t="s">
        <v>414</v>
      </c>
      <c r="C165" s="187">
        <v>0</v>
      </c>
      <c r="D165" s="188">
        <v>6467384.0099999998</v>
      </c>
      <c r="E165" s="187">
        <v>6467384.0099999998</v>
      </c>
      <c r="F165" s="187">
        <v>6467384.0099999998</v>
      </c>
      <c r="G165" s="187">
        <v>6467384.0099999998</v>
      </c>
      <c r="H165" s="189">
        <v>0</v>
      </c>
    </row>
    <row r="166" spans="1:8" s="5" customFormat="1" ht="12" x14ac:dyDescent="0.2">
      <c r="A166" s="185"/>
      <c r="B166" s="186" t="s">
        <v>416</v>
      </c>
      <c r="C166" s="187">
        <v>0</v>
      </c>
      <c r="D166" s="188">
        <v>21827331.399999999</v>
      </c>
      <c r="E166" s="187">
        <v>21827331.399999999</v>
      </c>
      <c r="F166" s="187">
        <v>21827331.399999999</v>
      </c>
      <c r="G166" s="187">
        <v>21643773.989999998</v>
      </c>
      <c r="H166" s="189">
        <v>0</v>
      </c>
    </row>
    <row r="167" spans="1:8" s="5" customFormat="1" ht="12" x14ac:dyDescent="0.2">
      <c r="A167" s="185"/>
      <c r="B167" s="186" t="s">
        <v>417</v>
      </c>
      <c r="C167" s="187">
        <v>412036535</v>
      </c>
      <c r="D167" s="188">
        <v>-56765093.610000014</v>
      </c>
      <c r="E167" s="187">
        <v>355271441.38999999</v>
      </c>
      <c r="F167" s="187">
        <v>355271441.38999999</v>
      </c>
      <c r="G167" s="187">
        <v>354426693.43000001</v>
      </c>
      <c r="H167" s="189">
        <v>0</v>
      </c>
    </row>
    <row r="168" spans="1:8" s="5" customFormat="1" ht="12" x14ac:dyDescent="0.2">
      <c r="A168" s="185"/>
      <c r="B168" s="186" t="s">
        <v>418</v>
      </c>
      <c r="C168" s="187">
        <v>413428966</v>
      </c>
      <c r="D168" s="188">
        <v>-33214746</v>
      </c>
      <c r="E168" s="187">
        <v>380214220</v>
      </c>
      <c r="F168" s="187">
        <v>380214220</v>
      </c>
      <c r="G168" s="187">
        <v>380214220</v>
      </c>
      <c r="H168" s="189">
        <v>0</v>
      </c>
    </row>
    <row r="169" spans="1:8" s="5" customFormat="1" ht="12" x14ac:dyDescent="0.2">
      <c r="A169" s="185"/>
      <c r="B169" s="186" t="s">
        <v>419</v>
      </c>
      <c r="C169" s="187">
        <v>601163168.60000002</v>
      </c>
      <c r="D169" s="188">
        <v>-601163168.60000002</v>
      </c>
      <c r="E169" s="187">
        <v>0</v>
      </c>
      <c r="F169" s="187">
        <v>0</v>
      </c>
      <c r="G169" s="187">
        <v>0</v>
      </c>
      <c r="H169" s="189">
        <v>0</v>
      </c>
    </row>
    <row r="170" spans="1:8" s="5" customFormat="1" ht="12" x14ac:dyDescent="0.2">
      <c r="A170" s="185"/>
      <c r="B170" s="186" t="s">
        <v>421</v>
      </c>
      <c r="C170" s="187">
        <v>62300000</v>
      </c>
      <c r="D170" s="188">
        <v>-61547272.159999996</v>
      </c>
      <c r="E170" s="187">
        <v>752727.84</v>
      </c>
      <c r="F170" s="187">
        <v>752727.84</v>
      </c>
      <c r="G170" s="187">
        <v>752727.84</v>
      </c>
      <c r="H170" s="189">
        <v>0</v>
      </c>
    </row>
    <row r="171" spans="1:8" s="5" customFormat="1" ht="12" x14ac:dyDescent="0.2">
      <c r="A171" s="185"/>
      <c r="B171" s="186" t="s">
        <v>422</v>
      </c>
      <c r="C171" s="187">
        <v>0</v>
      </c>
      <c r="D171" s="188">
        <v>686200</v>
      </c>
      <c r="E171" s="187">
        <v>686200</v>
      </c>
      <c r="F171" s="187">
        <v>686200</v>
      </c>
      <c r="G171" s="187">
        <v>686200</v>
      </c>
      <c r="H171" s="189">
        <v>0</v>
      </c>
    </row>
    <row r="172" spans="1:8" s="5" customFormat="1" ht="12" x14ac:dyDescent="0.2">
      <c r="A172" s="185"/>
      <c r="B172" s="186" t="s">
        <v>423</v>
      </c>
      <c r="C172" s="187">
        <v>102802442</v>
      </c>
      <c r="D172" s="188">
        <v>1407888026.29</v>
      </c>
      <c r="E172" s="187">
        <v>1510690468.29</v>
      </c>
      <c r="F172" s="187">
        <v>1510690468.29</v>
      </c>
      <c r="G172" s="187">
        <v>1510690468.29</v>
      </c>
      <c r="H172" s="189">
        <v>0</v>
      </c>
    </row>
    <row r="173" spans="1:8" s="5" customFormat="1" ht="12" x14ac:dyDescent="0.2">
      <c r="A173" s="185"/>
      <c r="B173" s="186" t="s">
        <v>424</v>
      </c>
      <c r="C173" s="187">
        <v>348952749.76999998</v>
      </c>
      <c r="D173" s="188">
        <v>-35299589.599999964</v>
      </c>
      <c r="E173" s="187">
        <v>313653160.17000002</v>
      </c>
      <c r="F173" s="187">
        <v>313653160.17000002</v>
      </c>
      <c r="G173" s="187">
        <v>313574301.25999999</v>
      </c>
      <c r="H173" s="189">
        <v>0</v>
      </c>
    </row>
    <row r="174" spans="1:8" s="5" customFormat="1" ht="12" x14ac:dyDescent="0.2">
      <c r="A174" s="185"/>
      <c r="B174" s="190" t="s">
        <v>425</v>
      </c>
      <c r="C174" s="187">
        <v>5400000</v>
      </c>
      <c r="D174" s="188">
        <v>-4251974</v>
      </c>
      <c r="E174" s="187">
        <v>1148026</v>
      </c>
      <c r="F174" s="187">
        <v>1148026</v>
      </c>
      <c r="G174" s="187">
        <v>803217</v>
      </c>
      <c r="H174" s="189">
        <v>0</v>
      </c>
    </row>
    <row r="175" spans="1:8" s="5" customFormat="1" ht="12" x14ac:dyDescent="0.2">
      <c r="A175" s="185"/>
      <c r="B175" s="190" t="s">
        <v>426</v>
      </c>
      <c r="C175" s="188">
        <v>18953689286.139999</v>
      </c>
      <c r="D175" s="188">
        <v>-83042857.840000153</v>
      </c>
      <c r="E175" s="187">
        <v>18870646428.299999</v>
      </c>
      <c r="F175" s="196">
        <v>18870646428.299999</v>
      </c>
      <c r="G175" s="187">
        <v>18870646428.299999</v>
      </c>
      <c r="H175" s="189">
        <v>0</v>
      </c>
    </row>
    <row r="176" spans="1:8" s="5" customFormat="1" ht="12" x14ac:dyDescent="0.2">
      <c r="A176" s="185"/>
      <c r="B176" s="186" t="s">
        <v>428</v>
      </c>
      <c r="C176" s="187">
        <v>270064256</v>
      </c>
      <c r="D176" s="188">
        <v>11969269</v>
      </c>
      <c r="E176" s="187">
        <v>282033525</v>
      </c>
      <c r="F176" s="187">
        <v>282033525</v>
      </c>
      <c r="G176" s="187">
        <v>282033525</v>
      </c>
      <c r="H176" s="189">
        <v>0</v>
      </c>
    </row>
    <row r="177" spans="1:8" s="5" customFormat="1" ht="12" x14ac:dyDescent="0.2">
      <c r="A177" s="185"/>
      <c r="B177" s="186" t="s">
        <v>434</v>
      </c>
      <c r="C177" s="187">
        <v>0</v>
      </c>
      <c r="D177" s="188">
        <v>3336462</v>
      </c>
      <c r="E177" s="187">
        <v>3336462</v>
      </c>
      <c r="F177" s="196">
        <v>3336462</v>
      </c>
      <c r="G177" s="187">
        <v>3336462</v>
      </c>
      <c r="H177" s="189">
        <v>0</v>
      </c>
    </row>
    <row r="178" spans="1:8" s="5" customFormat="1" ht="12" x14ac:dyDescent="0.2">
      <c r="A178" s="185"/>
      <c r="B178" s="186" t="s">
        <v>566</v>
      </c>
      <c r="C178" s="187">
        <v>0</v>
      </c>
      <c r="D178" s="188">
        <v>28811698.5</v>
      </c>
      <c r="E178" s="187">
        <v>28811698.5</v>
      </c>
      <c r="F178" s="187">
        <v>28811698.5</v>
      </c>
      <c r="G178" s="187">
        <v>28406698.719999999</v>
      </c>
      <c r="H178" s="189">
        <v>0</v>
      </c>
    </row>
    <row r="179" spans="1:8" s="5" customFormat="1" ht="12" x14ac:dyDescent="0.2">
      <c r="A179" s="185"/>
      <c r="B179" s="190" t="s">
        <v>441</v>
      </c>
      <c r="C179" s="187">
        <v>150000000</v>
      </c>
      <c r="D179" s="188">
        <v>-72515696.629999995</v>
      </c>
      <c r="E179" s="187">
        <v>77484303.370000005</v>
      </c>
      <c r="F179" s="187">
        <v>77484303.370000005</v>
      </c>
      <c r="G179" s="187">
        <v>77484303.370000005</v>
      </c>
      <c r="H179" s="189">
        <v>0</v>
      </c>
    </row>
    <row r="180" spans="1:8" s="5" customFormat="1" ht="12" x14ac:dyDescent="0.2">
      <c r="A180" s="185"/>
      <c r="B180" s="186" t="s">
        <v>442</v>
      </c>
      <c r="C180" s="187">
        <v>466775327</v>
      </c>
      <c r="D180" s="188">
        <v>8904884.9599999785</v>
      </c>
      <c r="E180" s="187">
        <v>475680211.95999998</v>
      </c>
      <c r="F180" s="187">
        <v>475680211.95999998</v>
      </c>
      <c r="G180" s="187">
        <v>436739607.95999998</v>
      </c>
      <c r="H180" s="189">
        <v>0</v>
      </c>
    </row>
    <row r="181" spans="1:8" s="5" customFormat="1" ht="12" x14ac:dyDescent="0.2">
      <c r="A181" s="185"/>
      <c r="B181" s="186" t="s">
        <v>446</v>
      </c>
      <c r="C181" s="187">
        <v>183536890</v>
      </c>
      <c r="D181" s="188">
        <v>93041776.560000002</v>
      </c>
      <c r="E181" s="187">
        <v>276578666.56</v>
      </c>
      <c r="F181" s="196">
        <v>276578666.56</v>
      </c>
      <c r="G181" s="187">
        <v>276578666.56</v>
      </c>
      <c r="H181" s="189">
        <v>0</v>
      </c>
    </row>
    <row r="182" spans="1:8" s="5" customFormat="1" ht="12" x14ac:dyDescent="0.2">
      <c r="A182" s="185"/>
      <c r="B182" s="186" t="s">
        <v>454</v>
      </c>
      <c r="C182" s="187">
        <v>3106560243</v>
      </c>
      <c r="D182" s="188">
        <v>-584520907.17999983</v>
      </c>
      <c r="E182" s="187">
        <v>2522039335.8200002</v>
      </c>
      <c r="F182" s="187">
        <v>2522039335.8200002</v>
      </c>
      <c r="G182" s="187">
        <v>2522039335.8200002</v>
      </c>
      <c r="H182" s="189">
        <v>0</v>
      </c>
    </row>
    <row r="183" spans="1:8" s="5" customFormat="1" ht="12" x14ac:dyDescent="0.2">
      <c r="A183" s="185"/>
      <c r="B183" s="186" t="s">
        <v>464</v>
      </c>
      <c r="C183" s="187">
        <v>0</v>
      </c>
      <c r="D183" s="188">
        <v>4650306.88</v>
      </c>
      <c r="E183" s="187">
        <v>4650306.88</v>
      </c>
      <c r="F183" s="187">
        <v>4650306.88</v>
      </c>
      <c r="G183" s="187">
        <v>4650306.88</v>
      </c>
      <c r="H183" s="189">
        <v>0</v>
      </c>
    </row>
    <row r="184" spans="1:8" s="5" customFormat="1" ht="12" x14ac:dyDescent="0.2">
      <c r="A184" s="185"/>
      <c r="B184" s="186" t="s">
        <v>466</v>
      </c>
      <c r="C184" s="187">
        <v>24992807</v>
      </c>
      <c r="D184" s="188">
        <v>1781965</v>
      </c>
      <c r="E184" s="187">
        <v>26774772</v>
      </c>
      <c r="F184" s="187">
        <v>26774772</v>
      </c>
      <c r="G184" s="187">
        <v>26774772</v>
      </c>
      <c r="H184" s="189">
        <v>0</v>
      </c>
    </row>
    <row r="185" spans="1:8" s="5" customFormat="1" ht="12" x14ac:dyDescent="0.2">
      <c r="A185" s="185"/>
      <c r="B185" s="186" t="s">
        <v>467</v>
      </c>
      <c r="C185" s="187">
        <v>6584731</v>
      </c>
      <c r="D185" s="188">
        <v>1469099</v>
      </c>
      <c r="E185" s="187">
        <v>8053830</v>
      </c>
      <c r="F185" s="187">
        <v>8053830</v>
      </c>
      <c r="G185" s="187">
        <v>8053830</v>
      </c>
      <c r="H185" s="189">
        <v>0</v>
      </c>
    </row>
    <row r="186" spans="1:8" s="5" customFormat="1" ht="12" x14ac:dyDescent="0.2">
      <c r="A186" s="185"/>
      <c r="B186" s="186" t="s">
        <v>472</v>
      </c>
      <c r="C186" s="187">
        <v>504789426</v>
      </c>
      <c r="D186" s="188">
        <v>46317097</v>
      </c>
      <c r="E186" s="187">
        <v>551106523</v>
      </c>
      <c r="F186" s="187">
        <v>551106523</v>
      </c>
      <c r="G186" s="187">
        <v>551106523</v>
      </c>
      <c r="H186" s="189">
        <v>0</v>
      </c>
    </row>
    <row r="187" spans="1:8" s="5" customFormat="1" ht="12" x14ac:dyDescent="0.2">
      <c r="A187" s="185"/>
      <c r="B187" s="186" t="s">
        <v>567</v>
      </c>
      <c r="C187" s="187">
        <v>106209448</v>
      </c>
      <c r="D187" s="188">
        <v>64043769.939999998</v>
      </c>
      <c r="E187" s="187">
        <v>170253217.94</v>
      </c>
      <c r="F187" s="187">
        <v>170253217.94</v>
      </c>
      <c r="G187" s="187">
        <v>170253217.94</v>
      </c>
      <c r="H187" s="189">
        <v>0</v>
      </c>
    </row>
    <row r="188" spans="1:8" s="5" customFormat="1" ht="12" x14ac:dyDescent="0.2">
      <c r="A188" s="185"/>
      <c r="B188" s="186" t="s">
        <v>479</v>
      </c>
      <c r="C188" s="187">
        <v>133115440</v>
      </c>
      <c r="D188" s="188">
        <v>4653233.3600000143</v>
      </c>
      <c r="E188" s="187">
        <v>137768673.36000001</v>
      </c>
      <c r="F188" s="187">
        <v>137768673.36000001</v>
      </c>
      <c r="G188" s="187">
        <v>137768673.36000001</v>
      </c>
      <c r="H188" s="189">
        <v>0</v>
      </c>
    </row>
    <row r="189" spans="1:8" s="5" customFormat="1" ht="12" x14ac:dyDescent="0.2">
      <c r="A189" s="185"/>
      <c r="B189" s="190" t="s">
        <v>480</v>
      </c>
      <c r="C189" s="187">
        <v>11561510</v>
      </c>
      <c r="D189" s="188">
        <v>-4553510</v>
      </c>
      <c r="E189" s="187">
        <v>7008000</v>
      </c>
      <c r="F189" s="187">
        <v>7008000</v>
      </c>
      <c r="G189" s="187">
        <v>7008000</v>
      </c>
      <c r="H189" s="189">
        <v>0</v>
      </c>
    </row>
    <row r="190" spans="1:8" s="5" customFormat="1" ht="12" x14ac:dyDescent="0.2">
      <c r="A190" s="185"/>
      <c r="B190" s="186" t="s">
        <v>481</v>
      </c>
      <c r="C190" s="187">
        <v>61127052</v>
      </c>
      <c r="D190" s="188">
        <v>8119805.3700000048</v>
      </c>
      <c r="E190" s="187">
        <v>69246857.370000005</v>
      </c>
      <c r="F190" s="187">
        <v>69246857.370000005</v>
      </c>
      <c r="G190" s="187">
        <v>69246857.370000005</v>
      </c>
      <c r="H190" s="189">
        <v>0</v>
      </c>
    </row>
    <row r="191" spans="1:8" s="5" customFormat="1" ht="12" x14ac:dyDescent="0.2">
      <c r="A191" s="185"/>
      <c r="B191" s="190" t="s">
        <v>482</v>
      </c>
      <c r="C191" s="187">
        <v>28668037</v>
      </c>
      <c r="D191" s="188">
        <v>-28668037</v>
      </c>
      <c r="E191" s="187">
        <v>0</v>
      </c>
      <c r="F191" s="187">
        <v>0</v>
      </c>
      <c r="G191" s="187">
        <v>0</v>
      </c>
      <c r="H191" s="189">
        <v>0</v>
      </c>
    </row>
    <row r="192" spans="1:8" s="5" customFormat="1" ht="12" x14ac:dyDescent="0.2">
      <c r="A192" s="185"/>
      <c r="B192" s="186" t="s">
        <v>568</v>
      </c>
      <c r="C192" s="187">
        <v>37874541</v>
      </c>
      <c r="D192" s="188">
        <v>10953410</v>
      </c>
      <c r="E192" s="187">
        <v>48827951</v>
      </c>
      <c r="F192" s="187">
        <v>48827951</v>
      </c>
      <c r="G192" s="187">
        <v>48827951</v>
      </c>
      <c r="H192" s="189">
        <v>0</v>
      </c>
    </row>
    <row r="193" spans="1:8" s="5" customFormat="1" ht="12" x14ac:dyDescent="0.2">
      <c r="A193" s="185"/>
      <c r="B193" s="186" t="s">
        <v>493</v>
      </c>
      <c r="C193" s="187">
        <v>164486957</v>
      </c>
      <c r="D193" s="188">
        <v>18080758</v>
      </c>
      <c r="E193" s="187">
        <v>182567715</v>
      </c>
      <c r="F193" s="187">
        <v>182567715</v>
      </c>
      <c r="G193" s="187">
        <v>182567715</v>
      </c>
      <c r="H193" s="189">
        <v>0</v>
      </c>
    </row>
    <row r="194" spans="1:8" s="5" customFormat="1" ht="12" x14ac:dyDescent="0.2">
      <c r="A194" s="185"/>
      <c r="B194" s="186" t="s">
        <v>494</v>
      </c>
      <c r="C194" s="187">
        <v>26370872</v>
      </c>
      <c r="D194" s="188">
        <v>-26370872</v>
      </c>
      <c r="E194" s="187">
        <v>0</v>
      </c>
      <c r="F194" s="187">
        <v>0</v>
      </c>
      <c r="G194" s="187">
        <v>0</v>
      </c>
      <c r="H194" s="189">
        <v>0</v>
      </c>
    </row>
    <row r="195" spans="1:8" s="5" customFormat="1" ht="12" x14ac:dyDescent="0.2">
      <c r="A195" s="185"/>
      <c r="B195" s="186" t="s">
        <v>495</v>
      </c>
      <c r="C195" s="187">
        <v>45056936</v>
      </c>
      <c r="D195" s="188">
        <v>29757467.290000007</v>
      </c>
      <c r="E195" s="187">
        <v>74814403.290000007</v>
      </c>
      <c r="F195" s="187">
        <v>74814403.290000007</v>
      </c>
      <c r="G195" s="187">
        <v>74814403.290000007</v>
      </c>
      <c r="H195" s="189">
        <v>0</v>
      </c>
    </row>
    <row r="196" spans="1:8" s="5" customFormat="1" ht="12" x14ac:dyDescent="0.2">
      <c r="A196" s="185"/>
      <c r="B196" s="186" t="s">
        <v>569</v>
      </c>
      <c r="C196" s="187">
        <v>142660279</v>
      </c>
      <c r="D196" s="188">
        <v>-142660279</v>
      </c>
      <c r="E196" s="187">
        <v>0</v>
      </c>
      <c r="F196" s="187">
        <v>0</v>
      </c>
      <c r="G196" s="187">
        <v>0</v>
      </c>
      <c r="H196" s="189">
        <v>0</v>
      </c>
    </row>
    <row r="197" spans="1:8" s="5" customFormat="1" ht="12" x14ac:dyDescent="0.2">
      <c r="A197" s="185"/>
      <c r="B197" s="186" t="s">
        <v>496</v>
      </c>
      <c r="C197" s="187">
        <v>27925566</v>
      </c>
      <c r="D197" s="188">
        <v>-27925566</v>
      </c>
      <c r="E197" s="187">
        <v>0</v>
      </c>
      <c r="F197" s="187">
        <v>0</v>
      </c>
      <c r="G197" s="187">
        <v>0</v>
      </c>
      <c r="H197" s="189">
        <v>0</v>
      </c>
    </row>
    <row r="198" spans="1:8" s="5" customFormat="1" ht="12" x14ac:dyDescent="0.2">
      <c r="A198" s="185"/>
      <c r="B198" s="186" t="s">
        <v>497</v>
      </c>
      <c r="C198" s="187">
        <v>0</v>
      </c>
      <c r="D198" s="188">
        <v>47157121.960000001</v>
      </c>
      <c r="E198" s="187">
        <v>47157121.960000001</v>
      </c>
      <c r="F198" s="187">
        <v>47157121.960000001</v>
      </c>
      <c r="G198" s="187">
        <v>47157121.960000001</v>
      </c>
      <c r="H198" s="189">
        <v>0</v>
      </c>
    </row>
    <row r="199" spans="1:8" s="5" customFormat="1" ht="12" x14ac:dyDescent="0.2">
      <c r="A199" s="185"/>
      <c r="B199" s="186" t="s">
        <v>498</v>
      </c>
      <c r="C199" s="187">
        <v>0</v>
      </c>
      <c r="D199" s="188">
        <v>32119044.039999999</v>
      </c>
      <c r="E199" s="187">
        <v>32119044.039999999</v>
      </c>
      <c r="F199" s="187">
        <v>32119044.039999999</v>
      </c>
      <c r="G199" s="187">
        <v>32119044.039999999</v>
      </c>
      <c r="H199" s="189">
        <v>0</v>
      </c>
    </row>
    <row r="200" spans="1:8" s="5" customFormat="1" ht="12" x14ac:dyDescent="0.2">
      <c r="A200" s="185"/>
      <c r="B200" s="186" t="s">
        <v>499</v>
      </c>
      <c r="C200" s="187">
        <v>0</v>
      </c>
      <c r="D200" s="188">
        <v>248935745.16</v>
      </c>
      <c r="E200" s="187">
        <v>248935745.16</v>
      </c>
      <c r="F200" s="187">
        <v>248935745.16</v>
      </c>
      <c r="G200" s="187">
        <v>248935739.69999999</v>
      </c>
      <c r="H200" s="189">
        <v>0</v>
      </c>
    </row>
    <row r="201" spans="1:8" s="5" customFormat="1" ht="12" x14ac:dyDescent="0.2">
      <c r="A201" s="185"/>
      <c r="B201" s="186" t="s">
        <v>500</v>
      </c>
      <c r="C201" s="187">
        <v>0</v>
      </c>
      <c r="D201" s="188">
        <v>19230817.16</v>
      </c>
      <c r="E201" s="187">
        <v>19230817.16</v>
      </c>
      <c r="F201" s="187">
        <v>19230817.16</v>
      </c>
      <c r="G201" s="187">
        <v>19230815.989999998</v>
      </c>
      <c r="H201" s="189">
        <v>0</v>
      </c>
    </row>
    <row r="202" spans="1:8" s="5" customFormat="1" ht="12" x14ac:dyDescent="0.2">
      <c r="A202" s="185"/>
      <c r="B202" s="186" t="s">
        <v>501</v>
      </c>
      <c r="C202" s="187">
        <v>0</v>
      </c>
      <c r="D202" s="188">
        <v>107480997.89</v>
      </c>
      <c r="E202" s="187">
        <v>107480997.89</v>
      </c>
      <c r="F202" s="187">
        <v>107480997.89</v>
      </c>
      <c r="G202" s="187">
        <v>107480997.89</v>
      </c>
      <c r="H202" s="189">
        <v>0</v>
      </c>
    </row>
    <row r="203" spans="1:8" s="5" customFormat="1" ht="12" x14ac:dyDescent="0.2">
      <c r="A203" s="185"/>
      <c r="B203" s="186" t="s">
        <v>502</v>
      </c>
      <c r="C203" s="187">
        <v>0</v>
      </c>
      <c r="D203" s="188">
        <v>33886149.219999999</v>
      </c>
      <c r="E203" s="187">
        <v>33886149.219999999</v>
      </c>
      <c r="F203" s="187">
        <v>33886149.219999999</v>
      </c>
      <c r="G203" s="187">
        <v>33886145.32</v>
      </c>
      <c r="H203" s="189">
        <v>0</v>
      </c>
    </row>
    <row r="204" spans="1:8" s="5" customFormat="1" ht="12" x14ac:dyDescent="0.2">
      <c r="A204" s="185"/>
      <c r="B204" s="186" t="s">
        <v>503</v>
      </c>
      <c r="C204" s="187">
        <v>0</v>
      </c>
      <c r="D204" s="188">
        <v>24318292.039999999</v>
      </c>
      <c r="E204" s="187">
        <v>24318292.039999999</v>
      </c>
      <c r="F204" s="187">
        <v>24318292.039999999</v>
      </c>
      <c r="G204" s="187">
        <v>24318292.039999999</v>
      </c>
      <c r="H204" s="189">
        <v>0</v>
      </c>
    </row>
    <row r="205" spans="1:8" s="5" customFormat="1" ht="12" x14ac:dyDescent="0.2">
      <c r="A205" s="185"/>
      <c r="B205" s="186" t="s">
        <v>504</v>
      </c>
      <c r="C205" s="187">
        <v>0</v>
      </c>
      <c r="D205" s="188">
        <v>45118895.990000002</v>
      </c>
      <c r="E205" s="187">
        <v>45118895.990000002</v>
      </c>
      <c r="F205" s="187">
        <v>45118895.990000002</v>
      </c>
      <c r="G205" s="187">
        <v>45118892.479999997</v>
      </c>
      <c r="H205" s="189">
        <v>0</v>
      </c>
    </row>
    <row r="206" spans="1:8" s="5" customFormat="1" ht="12" x14ac:dyDescent="0.2">
      <c r="A206" s="185"/>
      <c r="B206" s="186" t="s">
        <v>505</v>
      </c>
      <c r="C206" s="187">
        <v>0</v>
      </c>
      <c r="D206" s="188">
        <v>43416300.799999997</v>
      </c>
      <c r="E206" s="187">
        <v>43416300.799999997</v>
      </c>
      <c r="F206" s="187">
        <v>43416300.799999997</v>
      </c>
      <c r="G206" s="187">
        <v>43416294.170000002</v>
      </c>
      <c r="H206" s="189">
        <v>0</v>
      </c>
    </row>
    <row r="207" spans="1:8" s="5" customFormat="1" ht="12" x14ac:dyDescent="0.2">
      <c r="A207" s="185"/>
      <c r="B207" s="186" t="s">
        <v>506</v>
      </c>
      <c r="C207" s="187">
        <v>0</v>
      </c>
      <c r="D207" s="188">
        <v>14787466.380000001</v>
      </c>
      <c r="E207" s="187">
        <v>14787466.380000001</v>
      </c>
      <c r="F207" s="187">
        <v>14787466.380000001</v>
      </c>
      <c r="G207" s="187">
        <v>14787463.26</v>
      </c>
      <c r="H207" s="189">
        <v>0</v>
      </c>
    </row>
    <row r="208" spans="1:8" s="5" customFormat="1" ht="12" x14ac:dyDescent="0.2">
      <c r="A208" s="185"/>
      <c r="B208" s="186" t="s">
        <v>507</v>
      </c>
      <c r="C208" s="187">
        <v>0</v>
      </c>
      <c r="D208" s="188">
        <v>79906936.219999999</v>
      </c>
      <c r="E208" s="187">
        <v>79906936.219999999</v>
      </c>
      <c r="F208" s="187">
        <v>79906936.219999999</v>
      </c>
      <c r="G208" s="187">
        <v>79906936.219999999</v>
      </c>
      <c r="H208" s="189">
        <v>0</v>
      </c>
    </row>
    <row r="209" spans="1:8" s="5" customFormat="1" ht="12" x14ac:dyDescent="0.2">
      <c r="A209" s="185"/>
      <c r="B209" s="186" t="s">
        <v>508</v>
      </c>
      <c r="C209" s="187">
        <v>0</v>
      </c>
      <c r="D209" s="188">
        <v>87090354.450000003</v>
      </c>
      <c r="E209" s="187">
        <v>87090354.450000003</v>
      </c>
      <c r="F209" s="187">
        <v>87090354.450000003</v>
      </c>
      <c r="G209" s="187">
        <v>87090342.75</v>
      </c>
      <c r="H209" s="189">
        <v>0</v>
      </c>
    </row>
    <row r="210" spans="1:8" s="5" customFormat="1" ht="12" x14ac:dyDescent="0.2">
      <c r="A210" s="185"/>
      <c r="B210" s="186" t="s">
        <v>509</v>
      </c>
      <c r="C210" s="187">
        <v>0</v>
      </c>
      <c r="D210" s="188">
        <v>282320118.81999999</v>
      </c>
      <c r="E210" s="187">
        <v>282320118.81999999</v>
      </c>
      <c r="F210" s="187">
        <v>282320118.81999999</v>
      </c>
      <c r="G210" s="187">
        <v>282320066.93000001</v>
      </c>
      <c r="H210" s="189">
        <v>0</v>
      </c>
    </row>
    <row r="211" spans="1:8" s="5" customFormat="1" ht="12" x14ac:dyDescent="0.2">
      <c r="A211" s="185"/>
      <c r="B211" s="186" t="s">
        <v>510</v>
      </c>
      <c r="C211" s="187">
        <v>0</v>
      </c>
      <c r="D211" s="188">
        <v>62705010.420000002</v>
      </c>
      <c r="E211" s="187">
        <v>62705010.420000002</v>
      </c>
      <c r="F211" s="187">
        <v>62705010.420000002</v>
      </c>
      <c r="G211" s="187">
        <v>62705010.420000002</v>
      </c>
      <c r="H211" s="189">
        <v>0</v>
      </c>
    </row>
    <row r="212" spans="1:8" s="5" customFormat="1" ht="12" x14ac:dyDescent="0.2">
      <c r="A212" s="185"/>
      <c r="B212" s="186" t="s">
        <v>511</v>
      </c>
      <c r="C212" s="187">
        <v>0</v>
      </c>
      <c r="D212" s="188">
        <v>51381906.719999999</v>
      </c>
      <c r="E212" s="187">
        <v>51381906.719999999</v>
      </c>
      <c r="F212" s="187">
        <v>51381906.719999999</v>
      </c>
      <c r="G212" s="187">
        <v>51381906.719999999</v>
      </c>
      <c r="H212" s="189">
        <v>0</v>
      </c>
    </row>
    <row r="213" spans="1:8" s="5" customFormat="1" ht="12" x14ac:dyDescent="0.2">
      <c r="A213" s="185"/>
      <c r="B213" s="186" t="s">
        <v>512</v>
      </c>
      <c r="C213" s="187">
        <v>0</v>
      </c>
      <c r="D213" s="188">
        <v>88978818.129999995</v>
      </c>
      <c r="E213" s="187">
        <v>88978818.129999995</v>
      </c>
      <c r="F213" s="187">
        <v>88978818.129999995</v>
      </c>
      <c r="G213" s="187">
        <v>88978812.670000002</v>
      </c>
      <c r="H213" s="189">
        <v>0</v>
      </c>
    </row>
    <row r="214" spans="1:8" s="5" customFormat="1" ht="12" x14ac:dyDescent="0.2">
      <c r="A214" s="185"/>
      <c r="B214" s="186" t="s">
        <v>513</v>
      </c>
      <c r="C214" s="187">
        <v>0</v>
      </c>
      <c r="D214" s="188">
        <v>83037433.099999994</v>
      </c>
      <c r="E214" s="187">
        <v>83037433.099999994</v>
      </c>
      <c r="F214" s="187">
        <v>83037433.099999994</v>
      </c>
      <c r="G214" s="187">
        <v>83037430.370000005</v>
      </c>
      <c r="H214" s="189">
        <v>0</v>
      </c>
    </row>
    <row r="215" spans="1:8" s="5" customFormat="1" ht="12" x14ac:dyDescent="0.2">
      <c r="A215" s="185"/>
      <c r="B215" s="186" t="s">
        <v>514</v>
      </c>
      <c r="C215" s="187">
        <v>0</v>
      </c>
      <c r="D215" s="188">
        <v>54906606.659999996</v>
      </c>
      <c r="E215" s="187">
        <v>54906606.659999996</v>
      </c>
      <c r="F215" s="187">
        <v>54906606.659999996</v>
      </c>
      <c r="G215" s="187">
        <v>54906599.640000001</v>
      </c>
      <c r="H215" s="189">
        <v>0</v>
      </c>
    </row>
    <row r="216" spans="1:8" s="5" customFormat="1" ht="12" x14ac:dyDescent="0.2">
      <c r="A216" s="185"/>
      <c r="B216" s="186" t="s">
        <v>515</v>
      </c>
      <c r="C216" s="187">
        <v>0</v>
      </c>
      <c r="D216" s="188">
        <v>22751002.829999998</v>
      </c>
      <c r="E216" s="187">
        <v>22751002.829999998</v>
      </c>
      <c r="F216" s="187">
        <v>22751002.829999998</v>
      </c>
      <c r="G216" s="187">
        <v>22750998.149999999</v>
      </c>
      <c r="H216" s="189">
        <v>0</v>
      </c>
    </row>
    <row r="217" spans="1:8" s="5" customFormat="1" ht="12" x14ac:dyDescent="0.2">
      <c r="A217" s="185"/>
      <c r="B217" s="186" t="s">
        <v>516</v>
      </c>
      <c r="C217" s="187">
        <v>0</v>
      </c>
      <c r="D217" s="188">
        <v>147474336.36000001</v>
      </c>
      <c r="E217" s="187">
        <v>147474336.36000001</v>
      </c>
      <c r="F217" s="187">
        <v>147474336.36000001</v>
      </c>
      <c r="G217" s="187">
        <v>147474318.41</v>
      </c>
      <c r="H217" s="189">
        <v>0</v>
      </c>
    </row>
    <row r="218" spans="1:8" s="5" customFormat="1" ht="12" x14ac:dyDescent="0.2">
      <c r="A218" s="185"/>
      <c r="B218" s="186" t="s">
        <v>517</v>
      </c>
      <c r="C218" s="187">
        <v>0</v>
      </c>
      <c r="D218" s="188">
        <v>116257466.54000001</v>
      </c>
      <c r="E218" s="187">
        <v>116257466.54000001</v>
      </c>
      <c r="F218" s="187">
        <v>116257466.54000001</v>
      </c>
      <c r="G218" s="187">
        <v>116257454.84</v>
      </c>
      <c r="H218" s="189">
        <v>0</v>
      </c>
    </row>
    <row r="219" spans="1:8" s="5" customFormat="1" ht="12" x14ac:dyDescent="0.2">
      <c r="A219" s="185"/>
      <c r="B219" s="186" t="s">
        <v>518</v>
      </c>
      <c r="C219" s="187">
        <v>0</v>
      </c>
      <c r="D219" s="188">
        <v>53877893.829999998</v>
      </c>
      <c r="E219" s="187">
        <v>53877893.829999998</v>
      </c>
      <c r="F219" s="187">
        <v>53877893.829999998</v>
      </c>
      <c r="G219" s="187">
        <v>53877893.829999998</v>
      </c>
      <c r="H219" s="189">
        <v>0</v>
      </c>
    </row>
    <row r="220" spans="1:8" s="5" customFormat="1" ht="12" x14ac:dyDescent="0.2">
      <c r="A220" s="185"/>
      <c r="B220" s="186" t="s">
        <v>519</v>
      </c>
      <c r="C220" s="187">
        <v>0</v>
      </c>
      <c r="D220" s="188">
        <v>44918569.130000003</v>
      </c>
      <c r="E220" s="187">
        <v>44918569.130000003</v>
      </c>
      <c r="F220" s="187">
        <v>44918569.130000003</v>
      </c>
      <c r="G220" s="187">
        <v>44918569.130000003</v>
      </c>
      <c r="H220" s="189">
        <v>0</v>
      </c>
    </row>
    <row r="221" spans="1:8" s="5" customFormat="1" ht="12" x14ac:dyDescent="0.2">
      <c r="A221" s="185"/>
      <c r="B221" s="186" t="s">
        <v>520</v>
      </c>
      <c r="C221" s="187">
        <v>0</v>
      </c>
      <c r="D221" s="188">
        <v>197553765.87</v>
      </c>
      <c r="E221" s="187">
        <v>197553765.87</v>
      </c>
      <c r="F221" s="187">
        <v>197553765.87</v>
      </c>
      <c r="G221" s="187">
        <v>197553765.87</v>
      </c>
      <c r="H221" s="189">
        <v>0</v>
      </c>
    </row>
    <row r="222" spans="1:8" s="5" customFormat="1" ht="12" x14ac:dyDescent="0.2">
      <c r="A222" s="185"/>
      <c r="B222" s="186" t="s">
        <v>521</v>
      </c>
      <c r="C222" s="187">
        <v>0</v>
      </c>
      <c r="D222" s="188">
        <v>63446993.100000001</v>
      </c>
      <c r="E222" s="187">
        <v>63446993.100000001</v>
      </c>
      <c r="F222" s="187">
        <v>63446993.100000001</v>
      </c>
      <c r="G222" s="187">
        <v>63446979.840000004</v>
      </c>
      <c r="H222" s="189">
        <v>0</v>
      </c>
    </row>
    <row r="223" spans="1:8" s="5" customFormat="1" ht="12" x14ac:dyDescent="0.2">
      <c r="A223" s="185"/>
      <c r="B223" s="186" t="s">
        <v>522</v>
      </c>
      <c r="C223" s="187">
        <v>0</v>
      </c>
      <c r="D223" s="188">
        <v>39244820.960000001</v>
      </c>
      <c r="E223" s="187">
        <v>39244820.960000001</v>
      </c>
      <c r="F223" s="187">
        <v>39244820.960000001</v>
      </c>
      <c r="G223" s="187">
        <v>39244820.960000001</v>
      </c>
      <c r="H223" s="189">
        <v>0</v>
      </c>
    </row>
    <row r="224" spans="1:8" s="5" customFormat="1" ht="12" x14ac:dyDescent="0.2">
      <c r="A224" s="185"/>
      <c r="B224" s="186" t="s">
        <v>523</v>
      </c>
      <c r="C224" s="187">
        <v>0</v>
      </c>
      <c r="D224" s="188">
        <v>26244166.789999999</v>
      </c>
      <c r="E224" s="187">
        <v>26244166.789999999</v>
      </c>
      <c r="F224" s="187">
        <v>26244166.789999999</v>
      </c>
      <c r="G224" s="187">
        <v>26244166.789999999</v>
      </c>
      <c r="H224" s="189">
        <v>0</v>
      </c>
    </row>
    <row r="225" spans="1:8" s="5" customFormat="1" ht="12" x14ac:dyDescent="0.2">
      <c r="A225" s="185"/>
      <c r="B225" s="186" t="s">
        <v>524</v>
      </c>
      <c r="C225" s="187">
        <v>0</v>
      </c>
      <c r="D225" s="188">
        <v>818360021.73000002</v>
      </c>
      <c r="E225" s="187">
        <v>818360021.73000002</v>
      </c>
      <c r="F225" s="187">
        <v>818360021.73000002</v>
      </c>
      <c r="G225" s="187">
        <v>818359736.54999995</v>
      </c>
      <c r="H225" s="189">
        <v>0</v>
      </c>
    </row>
    <row r="226" spans="1:8" s="5" customFormat="1" ht="12" x14ac:dyDescent="0.2">
      <c r="A226" s="185"/>
      <c r="B226" s="186" t="s">
        <v>525</v>
      </c>
      <c r="C226" s="187">
        <v>0</v>
      </c>
      <c r="D226" s="188">
        <v>69106134.299999997</v>
      </c>
      <c r="E226" s="187">
        <v>69106134.299999997</v>
      </c>
      <c r="F226" s="187">
        <v>69106134.299999997</v>
      </c>
      <c r="G226" s="187">
        <v>69106131.959999993</v>
      </c>
      <c r="H226" s="189">
        <v>0</v>
      </c>
    </row>
    <row r="227" spans="1:8" s="5" customFormat="1" ht="12" x14ac:dyDescent="0.2">
      <c r="A227" s="185"/>
      <c r="B227" s="186" t="s">
        <v>526</v>
      </c>
      <c r="C227" s="187">
        <v>0</v>
      </c>
      <c r="D227" s="188">
        <v>18357613.07</v>
      </c>
      <c r="E227" s="187">
        <v>18357613.07</v>
      </c>
      <c r="F227" s="187">
        <v>18357613.07</v>
      </c>
      <c r="G227" s="187">
        <v>18357613.07</v>
      </c>
      <c r="H227" s="189">
        <v>0</v>
      </c>
    </row>
    <row r="228" spans="1:8" s="5" customFormat="1" ht="12" x14ac:dyDescent="0.2">
      <c r="A228" s="185"/>
      <c r="B228" s="186" t="s">
        <v>527</v>
      </c>
      <c r="C228" s="187">
        <v>0</v>
      </c>
      <c r="D228" s="188">
        <v>50100821.600000001</v>
      </c>
      <c r="E228" s="187">
        <v>50100821.600000001</v>
      </c>
      <c r="F228" s="187">
        <v>50100821.600000001</v>
      </c>
      <c r="G228" s="187">
        <v>50100821.600000001</v>
      </c>
      <c r="H228" s="189">
        <v>0</v>
      </c>
    </row>
    <row r="229" spans="1:8" s="5" customFormat="1" ht="12" x14ac:dyDescent="0.2">
      <c r="A229" s="185"/>
      <c r="B229" s="186" t="s">
        <v>528</v>
      </c>
      <c r="C229" s="187">
        <v>0</v>
      </c>
      <c r="D229" s="188">
        <v>61371143.340000004</v>
      </c>
      <c r="E229" s="187">
        <v>61371143.340000004</v>
      </c>
      <c r="F229" s="187">
        <v>61371143.340000004</v>
      </c>
      <c r="G229" s="187">
        <v>61371143.340000004</v>
      </c>
      <c r="H229" s="189">
        <v>0</v>
      </c>
    </row>
    <row r="230" spans="1:8" s="5" customFormat="1" ht="12" x14ac:dyDescent="0.2">
      <c r="A230" s="185"/>
      <c r="B230" s="186" t="s">
        <v>529</v>
      </c>
      <c r="C230" s="187">
        <v>0</v>
      </c>
      <c r="D230" s="188">
        <v>93998087.150000006</v>
      </c>
      <c r="E230" s="187">
        <v>93998087.150000006</v>
      </c>
      <c r="F230" s="187">
        <v>93998087.150000006</v>
      </c>
      <c r="G230" s="187">
        <v>93998073.109999999</v>
      </c>
      <c r="H230" s="189">
        <v>0</v>
      </c>
    </row>
    <row r="231" spans="1:8" s="5" customFormat="1" ht="12" x14ac:dyDescent="0.2">
      <c r="A231" s="185"/>
      <c r="B231" s="186" t="s">
        <v>530</v>
      </c>
      <c r="C231" s="187">
        <v>0</v>
      </c>
      <c r="D231" s="188">
        <v>32320024</v>
      </c>
      <c r="E231" s="187">
        <v>32320024</v>
      </c>
      <c r="F231" s="187">
        <v>32320024</v>
      </c>
      <c r="G231" s="187">
        <v>32320024</v>
      </c>
      <c r="H231" s="189">
        <v>0</v>
      </c>
    </row>
    <row r="232" spans="1:8" s="5" customFormat="1" ht="12" x14ac:dyDescent="0.2">
      <c r="A232" s="185"/>
      <c r="B232" s="186" t="s">
        <v>531</v>
      </c>
      <c r="C232" s="187">
        <v>0</v>
      </c>
      <c r="D232" s="188">
        <v>378167396</v>
      </c>
      <c r="E232" s="187">
        <v>378167396</v>
      </c>
      <c r="F232" s="187">
        <v>378167396</v>
      </c>
      <c r="G232" s="187">
        <v>378167284.81999999</v>
      </c>
      <c r="H232" s="189">
        <v>0</v>
      </c>
    </row>
    <row r="233" spans="1:8" s="5" customFormat="1" ht="12" x14ac:dyDescent="0.2">
      <c r="A233" s="185"/>
      <c r="B233" s="186" t="s">
        <v>532</v>
      </c>
      <c r="C233" s="187">
        <v>0</v>
      </c>
      <c r="D233" s="188">
        <v>101232366.36</v>
      </c>
      <c r="E233" s="187">
        <v>101232366.36</v>
      </c>
      <c r="F233" s="187">
        <v>101232366.36</v>
      </c>
      <c r="G233" s="187">
        <v>101232357</v>
      </c>
      <c r="H233" s="189">
        <v>0</v>
      </c>
    </row>
    <row r="234" spans="1:8" s="5" customFormat="1" ht="12" x14ac:dyDescent="0.2">
      <c r="A234" s="185"/>
      <c r="B234" s="186" t="s">
        <v>533</v>
      </c>
      <c r="C234" s="187">
        <v>0</v>
      </c>
      <c r="D234" s="188">
        <v>302079177.94</v>
      </c>
      <c r="E234" s="187">
        <v>302079177.94</v>
      </c>
      <c r="F234" s="187">
        <v>302079177.94</v>
      </c>
      <c r="G234" s="187">
        <v>302079177.94</v>
      </c>
      <c r="H234" s="189">
        <v>0</v>
      </c>
    </row>
    <row r="235" spans="1:8" s="5" customFormat="1" ht="12" x14ac:dyDescent="0.2">
      <c r="A235" s="185"/>
      <c r="B235" s="186" t="s">
        <v>534</v>
      </c>
      <c r="C235" s="187">
        <v>0</v>
      </c>
      <c r="D235" s="188">
        <v>62122437.960000001</v>
      </c>
      <c r="E235" s="187">
        <v>62122437.960000001</v>
      </c>
      <c r="F235" s="187">
        <v>62122437.960000001</v>
      </c>
      <c r="G235" s="187">
        <v>62122437.960000001</v>
      </c>
      <c r="H235" s="189">
        <v>0</v>
      </c>
    </row>
    <row r="236" spans="1:8" s="5" customFormat="1" ht="12" x14ac:dyDescent="0.2">
      <c r="A236" s="185"/>
      <c r="B236" s="186" t="s">
        <v>535</v>
      </c>
      <c r="C236" s="187">
        <v>0</v>
      </c>
      <c r="D236" s="188">
        <v>65310056.859999999</v>
      </c>
      <c r="E236" s="187">
        <v>65310056.859999999</v>
      </c>
      <c r="F236" s="187">
        <v>65310056.859999999</v>
      </c>
      <c r="G236" s="187">
        <v>65310056.859999999</v>
      </c>
      <c r="H236" s="189">
        <v>0</v>
      </c>
    </row>
    <row r="237" spans="1:8" s="5" customFormat="1" ht="12" x14ac:dyDescent="0.2">
      <c r="A237" s="185"/>
      <c r="B237" s="186" t="s">
        <v>536</v>
      </c>
      <c r="C237" s="187">
        <v>0</v>
      </c>
      <c r="D237" s="188">
        <v>85562697.890000001</v>
      </c>
      <c r="E237" s="187">
        <v>85562697.890000001</v>
      </c>
      <c r="F237" s="187">
        <v>85562697.890000001</v>
      </c>
      <c r="G237" s="187">
        <v>85562697.890000001</v>
      </c>
      <c r="H237" s="189">
        <v>0</v>
      </c>
    </row>
    <row r="238" spans="1:8" s="5" customFormat="1" ht="12" x14ac:dyDescent="0.2">
      <c r="A238" s="185"/>
      <c r="B238" s="186" t="s">
        <v>537</v>
      </c>
      <c r="C238" s="187">
        <v>0</v>
      </c>
      <c r="D238" s="188">
        <v>79553373.659999996</v>
      </c>
      <c r="E238" s="187">
        <v>79553373.659999996</v>
      </c>
      <c r="F238" s="187">
        <v>79553373.659999996</v>
      </c>
      <c r="G238" s="187">
        <v>79553373.659999996</v>
      </c>
      <c r="H238" s="189">
        <v>0</v>
      </c>
    </row>
    <row r="239" spans="1:8" s="5" customFormat="1" ht="12" x14ac:dyDescent="0.2">
      <c r="A239" s="185"/>
      <c r="B239" s="186" t="s">
        <v>538</v>
      </c>
      <c r="C239" s="187">
        <v>0</v>
      </c>
      <c r="D239" s="188">
        <v>90452322.379999995</v>
      </c>
      <c r="E239" s="187">
        <v>90452322.379999995</v>
      </c>
      <c r="F239" s="187">
        <v>90452322.379999995</v>
      </c>
      <c r="G239" s="187">
        <v>90452322.379999995</v>
      </c>
      <c r="H239" s="189">
        <v>0</v>
      </c>
    </row>
    <row r="240" spans="1:8" s="5" customFormat="1" ht="12" x14ac:dyDescent="0.2">
      <c r="A240" s="185"/>
      <c r="B240" s="186" t="s">
        <v>539</v>
      </c>
      <c r="C240" s="187">
        <v>0</v>
      </c>
      <c r="D240" s="188">
        <v>41562252.5</v>
      </c>
      <c r="E240" s="187">
        <v>41562252.5</v>
      </c>
      <c r="F240" s="187">
        <v>41562252.5</v>
      </c>
      <c r="G240" s="187">
        <v>41562252.5</v>
      </c>
      <c r="H240" s="189">
        <v>0</v>
      </c>
    </row>
    <row r="241" spans="1:8" s="5" customFormat="1" ht="12" x14ac:dyDescent="0.2">
      <c r="A241" s="185"/>
      <c r="B241" s="186" t="s">
        <v>540</v>
      </c>
      <c r="C241" s="187">
        <v>0</v>
      </c>
      <c r="D241" s="188">
        <v>21499166.370000001</v>
      </c>
      <c r="E241" s="187">
        <v>21499166.370000001</v>
      </c>
      <c r="F241" s="187">
        <v>21499166.370000001</v>
      </c>
      <c r="G241" s="187">
        <v>21499164.809999999</v>
      </c>
      <c r="H241" s="189">
        <v>0</v>
      </c>
    </row>
    <row r="242" spans="1:8" s="5" customFormat="1" ht="12" x14ac:dyDescent="0.2">
      <c r="A242" s="185"/>
      <c r="B242" s="186" t="s">
        <v>541</v>
      </c>
      <c r="C242" s="187">
        <v>0</v>
      </c>
      <c r="D242" s="188">
        <v>27650453.039999999</v>
      </c>
      <c r="E242" s="187">
        <v>27650453.039999999</v>
      </c>
      <c r="F242" s="187">
        <v>27650453.039999999</v>
      </c>
      <c r="G242" s="187">
        <v>27650453.039999999</v>
      </c>
      <c r="H242" s="189">
        <v>0</v>
      </c>
    </row>
    <row r="243" spans="1:8" s="5" customFormat="1" ht="12" x14ac:dyDescent="0.2">
      <c r="A243" s="185"/>
      <c r="B243" s="186" t="s">
        <v>542</v>
      </c>
      <c r="C243" s="187">
        <v>0</v>
      </c>
      <c r="D243" s="188">
        <v>41071262.840000004</v>
      </c>
      <c r="E243" s="187">
        <v>41071262.840000004</v>
      </c>
      <c r="F243" s="187">
        <v>41071262.840000004</v>
      </c>
      <c r="G243" s="187">
        <v>41071262.840000004</v>
      </c>
      <c r="H243" s="189">
        <v>0</v>
      </c>
    </row>
    <row r="244" spans="1:8" s="5" customFormat="1" ht="12" x14ac:dyDescent="0.2">
      <c r="A244" s="185"/>
      <c r="B244" s="186" t="s">
        <v>543</v>
      </c>
      <c r="C244" s="187">
        <v>0</v>
      </c>
      <c r="D244" s="188">
        <v>41616316.020000003</v>
      </c>
      <c r="E244" s="187">
        <v>41616316.020000003</v>
      </c>
      <c r="F244" s="187">
        <v>41616316.020000003</v>
      </c>
      <c r="G244" s="187">
        <v>41616307.049999997</v>
      </c>
      <c r="H244" s="189">
        <v>0</v>
      </c>
    </row>
    <row r="245" spans="1:8" s="5" customFormat="1" ht="12" x14ac:dyDescent="0.2">
      <c r="A245" s="185"/>
      <c r="B245" s="186" t="s">
        <v>544</v>
      </c>
      <c r="C245" s="187">
        <v>0</v>
      </c>
      <c r="D245" s="188">
        <v>39070284.5</v>
      </c>
      <c r="E245" s="187">
        <v>39070284.5</v>
      </c>
      <c r="F245" s="187">
        <v>39070284.5</v>
      </c>
      <c r="G245" s="187">
        <v>39070279.039999999</v>
      </c>
      <c r="H245" s="189">
        <v>0</v>
      </c>
    </row>
    <row r="246" spans="1:8" s="5" customFormat="1" ht="12" x14ac:dyDescent="0.2">
      <c r="A246" s="185"/>
      <c r="B246" s="186" t="s">
        <v>545</v>
      </c>
      <c r="C246" s="187">
        <v>0</v>
      </c>
      <c r="D246" s="188">
        <v>38423671.039999999</v>
      </c>
      <c r="E246" s="187">
        <v>38423671.039999999</v>
      </c>
      <c r="F246" s="187">
        <v>38423671.039999999</v>
      </c>
      <c r="G246" s="187">
        <v>38423671.039999999</v>
      </c>
      <c r="H246" s="189">
        <v>0</v>
      </c>
    </row>
    <row r="247" spans="1:8" s="5" customFormat="1" ht="12" x14ac:dyDescent="0.2">
      <c r="A247" s="185"/>
      <c r="B247" s="186" t="s">
        <v>546</v>
      </c>
      <c r="C247" s="187">
        <v>0</v>
      </c>
      <c r="D247" s="188">
        <v>29785936.16</v>
      </c>
      <c r="E247" s="187">
        <v>29785936.16</v>
      </c>
      <c r="F247" s="187">
        <v>29785936.16</v>
      </c>
      <c r="G247" s="187">
        <v>29785936.16</v>
      </c>
      <c r="H247" s="189">
        <v>0</v>
      </c>
    </row>
    <row r="248" spans="1:8" s="5" customFormat="1" ht="12" x14ac:dyDescent="0.2">
      <c r="A248" s="185"/>
      <c r="B248" s="186" t="s">
        <v>547</v>
      </c>
      <c r="C248" s="187">
        <v>0</v>
      </c>
      <c r="D248" s="188">
        <v>15575017.189999999</v>
      </c>
      <c r="E248" s="187">
        <v>15575017.189999999</v>
      </c>
      <c r="F248" s="187">
        <v>15575017.189999999</v>
      </c>
      <c r="G248" s="187">
        <v>15575017.189999999</v>
      </c>
      <c r="H248" s="189">
        <v>0</v>
      </c>
    </row>
    <row r="249" spans="1:8" s="5" customFormat="1" ht="12" x14ac:dyDescent="0.2">
      <c r="A249" s="185"/>
      <c r="B249" s="186" t="s">
        <v>548</v>
      </c>
      <c r="C249" s="187">
        <v>0</v>
      </c>
      <c r="D249" s="188">
        <v>104641943.66</v>
      </c>
      <c r="E249" s="187">
        <v>104641943.66</v>
      </c>
      <c r="F249" s="187">
        <v>104641943.66</v>
      </c>
      <c r="G249" s="187">
        <v>104641943.66</v>
      </c>
      <c r="H249" s="189">
        <v>0</v>
      </c>
    </row>
    <row r="250" spans="1:8" s="5" customFormat="1" ht="12" x14ac:dyDescent="0.2">
      <c r="A250" s="185"/>
      <c r="B250" s="186" t="s">
        <v>549</v>
      </c>
      <c r="C250" s="187">
        <v>0</v>
      </c>
      <c r="D250" s="188">
        <v>84689010.040000007</v>
      </c>
      <c r="E250" s="187">
        <v>84689010.040000007</v>
      </c>
      <c r="F250" s="187">
        <v>84689010.040000007</v>
      </c>
      <c r="G250" s="187">
        <v>84689010.040000007</v>
      </c>
      <c r="H250" s="189">
        <v>0</v>
      </c>
    </row>
    <row r="251" spans="1:8" s="5" customFormat="1" ht="12" x14ac:dyDescent="0.2">
      <c r="A251" s="185"/>
      <c r="B251" s="186" t="s">
        <v>550</v>
      </c>
      <c r="C251" s="187">
        <v>0</v>
      </c>
      <c r="D251" s="188">
        <v>58335228.119999997</v>
      </c>
      <c r="E251" s="187">
        <v>58335228.119999997</v>
      </c>
      <c r="F251" s="187">
        <v>58335228.119999997</v>
      </c>
      <c r="G251" s="187">
        <v>58335228.119999997</v>
      </c>
      <c r="H251" s="189">
        <v>0</v>
      </c>
    </row>
    <row r="252" spans="1:8" s="5" customFormat="1" ht="12" x14ac:dyDescent="0.2">
      <c r="A252" s="185"/>
      <c r="B252" s="186" t="s">
        <v>551</v>
      </c>
      <c r="C252" s="187">
        <v>0</v>
      </c>
      <c r="D252" s="188">
        <v>28759505.039999999</v>
      </c>
      <c r="E252" s="187">
        <v>28759505.039999999</v>
      </c>
      <c r="F252" s="187">
        <v>28759505.039999999</v>
      </c>
      <c r="G252" s="187">
        <v>28759505.039999999</v>
      </c>
      <c r="H252" s="189">
        <v>0</v>
      </c>
    </row>
    <row r="253" spans="1:8" s="5" customFormat="1" ht="12" x14ac:dyDescent="0.2">
      <c r="A253" s="185"/>
      <c r="B253" s="186" t="s">
        <v>552</v>
      </c>
      <c r="C253" s="187">
        <v>0</v>
      </c>
      <c r="D253" s="188">
        <v>207203112.99000001</v>
      </c>
      <c r="E253" s="187">
        <v>207203112.99000001</v>
      </c>
      <c r="F253" s="187">
        <v>207203112.99000001</v>
      </c>
      <c r="G253" s="187">
        <v>207203112.99000001</v>
      </c>
      <c r="H253" s="189">
        <v>0</v>
      </c>
    </row>
    <row r="254" spans="1:8" s="5" customFormat="1" ht="12" x14ac:dyDescent="0.2">
      <c r="A254" s="185"/>
      <c r="B254" s="186" t="s">
        <v>553</v>
      </c>
      <c r="C254" s="187">
        <v>0</v>
      </c>
      <c r="D254" s="188">
        <v>42357430.759999998</v>
      </c>
      <c r="E254" s="187">
        <v>42357430.759999998</v>
      </c>
      <c r="F254" s="187">
        <v>42357430.759999998</v>
      </c>
      <c r="G254" s="187">
        <v>42357430.759999998</v>
      </c>
      <c r="H254" s="189">
        <v>0</v>
      </c>
    </row>
    <row r="255" spans="1:8" s="5" customFormat="1" ht="12" x14ac:dyDescent="0.2">
      <c r="A255" s="185"/>
      <c r="B255" s="186" t="s">
        <v>554</v>
      </c>
      <c r="C255" s="187">
        <v>0</v>
      </c>
      <c r="D255" s="188">
        <v>119601405.06</v>
      </c>
      <c r="E255" s="187">
        <v>119601405.06</v>
      </c>
      <c r="F255" s="187">
        <v>119601405.06</v>
      </c>
      <c r="G255" s="187">
        <v>119601405.06</v>
      </c>
      <c r="H255" s="189">
        <v>0</v>
      </c>
    </row>
    <row r="256" spans="1:8" s="5" customFormat="1" ht="12" x14ac:dyDescent="0.2">
      <c r="A256" s="185"/>
      <c r="B256" s="186" t="s">
        <v>555</v>
      </c>
      <c r="C256" s="187">
        <v>0</v>
      </c>
      <c r="D256" s="188">
        <v>212569106.34999999</v>
      </c>
      <c r="E256" s="187">
        <v>212569106.34999999</v>
      </c>
      <c r="F256" s="187">
        <v>212569106.34999999</v>
      </c>
      <c r="G256" s="187">
        <v>212569106.34999999</v>
      </c>
      <c r="H256" s="189">
        <v>0</v>
      </c>
    </row>
    <row r="257" spans="1:8" s="5" customFormat="1" ht="12" x14ac:dyDescent="0.2">
      <c r="A257" s="185"/>
      <c r="B257" s="186" t="s">
        <v>556</v>
      </c>
      <c r="C257" s="187">
        <v>5740276917</v>
      </c>
      <c r="D257" s="188">
        <v>-5740276917</v>
      </c>
      <c r="E257" s="187">
        <v>0</v>
      </c>
      <c r="F257" s="187">
        <v>0</v>
      </c>
      <c r="G257" s="187">
        <v>0</v>
      </c>
      <c r="H257" s="189">
        <v>0</v>
      </c>
    </row>
    <row r="258" spans="1:8" s="5" customFormat="1" ht="12" x14ac:dyDescent="0.2">
      <c r="A258" s="185"/>
      <c r="B258" s="186" t="s">
        <v>557</v>
      </c>
      <c r="C258" s="187">
        <v>0</v>
      </c>
      <c r="D258" s="188">
        <v>0</v>
      </c>
      <c r="E258" s="187">
        <v>0</v>
      </c>
      <c r="F258" s="187">
        <v>0</v>
      </c>
      <c r="G258" s="187">
        <v>0</v>
      </c>
      <c r="H258" s="189">
        <v>0</v>
      </c>
    </row>
    <row r="259" spans="1:8" s="5" customFormat="1" ht="12" x14ac:dyDescent="0.2">
      <c r="A259" s="185"/>
      <c r="B259" s="186" t="s">
        <v>560</v>
      </c>
      <c r="C259" s="187">
        <v>2505399492</v>
      </c>
      <c r="D259" s="188">
        <v>87658709</v>
      </c>
      <c r="E259" s="187">
        <v>2593058201</v>
      </c>
      <c r="F259" s="187">
        <v>2593058201</v>
      </c>
      <c r="G259" s="187">
        <v>2593058201</v>
      </c>
      <c r="H259" s="189">
        <v>0</v>
      </c>
    </row>
    <row r="260" spans="1:8" x14ac:dyDescent="0.25">
      <c r="A260" s="192"/>
      <c r="B260" s="142"/>
      <c r="C260" s="187"/>
      <c r="D260" s="188"/>
      <c r="E260" s="187"/>
      <c r="F260" s="196"/>
      <c r="G260" s="187"/>
      <c r="H260" s="189"/>
    </row>
    <row r="261" spans="1:8" s="184" customFormat="1" ht="12.75" x14ac:dyDescent="0.2">
      <c r="A261" s="197" t="s">
        <v>570</v>
      </c>
      <c r="B261" s="198"/>
      <c r="C261" s="195">
        <v>70524814601.87999</v>
      </c>
      <c r="D261" s="195">
        <v>-5689350.7099990025</v>
      </c>
      <c r="E261" s="195">
        <v>70519125251.169998</v>
      </c>
      <c r="F261" s="199">
        <v>70519125251.169998</v>
      </c>
      <c r="G261" s="195">
        <v>67724644908.600021</v>
      </c>
      <c r="H261" s="195">
        <v>0</v>
      </c>
    </row>
    <row r="262" spans="1:8" x14ac:dyDescent="0.25">
      <c r="A262" s="200"/>
      <c r="B262" s="201"/>
      <c r="C262" s="202"/>
      <c r="D262" s="203"/>
      <c r="E262" s="203"/>
      <c r="F262" s="204"/>
      <c r="G262" s="203"/>
      <c r="H262" s="203"/>
    </row>
  </sheetData>
  <autoFilter ref="A7:B259" xr:uid="{A59188D0-ADA5-4615-A8E2-883B52816361}">
    <filterColumn colId="0" showButton="0"/>
  </autoFilter>
  <mergeCells count="8">
    <mergeCell ref="A2:H2"/>
    <mergeCell ref="A3:H3"/>
    <mergeCell ref="A4:H4"/>
    <mergeCell ref="A5:H5"/>
    <mergeCell ref="A6:H6"/>
    <mergeCell ref="A7:B8"/>
    <mergeCell ref="C7:G7"/>
    <mergeCell ref="H7:H8"/>
  </mergeCells>
  <printOptions horizontalCentered="1"/>
  <pageMargins left="0.51181102362204722" right="0.31496062992125984" top="0.55118110236220474" bottom="0.35433070866141736" header="0.31496062992125984" footer="0.31496062992125984"/>
  <pageSetup scale="60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10</vt:i4>
      </vt:variant>
    </vt:vector>
  </HeadingPairs>
  <TitlesOfParts>
    <vt:vector size="17" baseType="lpstr">
      <vt:lpstr> 1 Situación financiera</vt:lpstr>
      <vt:lpstr>2 Analitico de la Deuda</vt:lpstr>
      <vt:lpstr>3 obligaciones</vt:lpstr>
      <vt:lpstr>4 Bal. Presup</vt:lpstr>
      <vt:lpstr>5 Ingresos</vt:lpstr>
      <vt:lpstr>6A COG</vt:lpstr>
      <vt:lpstr>6B CA</vt:lpstr>
      <vt:lpstr>' 1 Situación financiera'!Área_de_impresión</vt:lpstr>
      <vt:lpstr>'2 Analitico de la Deuda'!Área_de_impresión</vt:lpstr>
      <vt:lpstr>'3 obligaciones'!Área_de_impresión</vt:lpstr>
      <vt:lpstr>'4 Bal. Presup'!Área_de_impresión</vt:lpstr>
      <vt:lpstr>'5 Ingresos'!Área_de_impresión</vt:lpstr>
      <vt:lpstr>'6A COG'!Área_de_impresión</vt:lpstr>
      <vt:lpstr>'6B CA'!Área_de_impresión</vt:lpstr>
      <vt:lpstr>'5 Ingresos'!Títulos_a_imprimir</vt:lpstr>
      <vt:lpstr>'6A COG'!Títulos_a_imprimir</vt:lpstr>
      <vt:lpstr>'6B CA'!Títulos_a_imprimir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Moreno Cruz</dc:creator>
  <cp:lastModifiedBy>Carlos Moreno Cruz</cp:lastModifiedBy>
  <cp:lastPrinted>2026-02-24T17:28:36Z</cp:lastPrinted>
  <dcterms:created xsi:type="dcterms:W3CDTF">2016-10-26T17:20:38Z</dcterms:created>
  <dcterms:modified xsi:type="dcterms:W3CDTF">2026-02-24T18:35:33Z</dcterms:modified>
</cp:coreProperties>
</file>